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<sst xmlns="http://schemas.openxmlformats.org/spreadsheetml/2006/main" count="215" uniqueCount="93">
  <si>
    <t>REMUNERACIONES MES DE JUNIO 2014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</si>
  <si>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</si>
  <si>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</si>
  <si>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</si>
  <si>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</si>
  <si>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</si>
  <si>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</si>
  <si>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</si>
  <si>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</si>
  <si>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>ASIGNACIONES ESPECIALES</t>
  </si>
  <si>
    <t>DESEMPEÑO COLECTIVO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</si>
  <si>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</si>
  <si>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</si>
  <si>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</si>
  <si>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</si>
  <si>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</si>
  <si>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</si>
  <si>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</si>
  <si>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</si>
  <si>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</si>
  <si>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>OTROS</t>
  </si>
  <si>
    <t>UNIDAD MONETARIA</t>
  </si>
  <si>
    <t>REM. BRUTA MENSUAL</t>
  </si>
  <si>
    <t>PREVISION SOCIAL</t>
  </si>
  <si>
    <t>IMPTO.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</si>
  <si>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</si>
  <si>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</si>
  <si>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</si>
  <si>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</si>
  <si>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</si>
  <si>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</si>
  <si>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</si>
  <si>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</si>
  <si>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</si>
  <si>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 xml:space="preserve"> VARIABLE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</si>
  <si>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</si>
  <si>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</si>
  <si>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</si>
  <si>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</si>
  <si>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</si>
  <si>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</si>
  <si>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</si>
  <si>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</si>
  <si>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</si>
  <si>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</si>
  <si>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</si>
  <si>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</si>
  <si>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ENCARGDO DE PERSONAL</t>
  </si>
  <si>
    <t>TECNICO N/S</t>
  </si>
  <si>
    <t>GONZALEZ RIVAS RODOLFO BENJAMIN</t>
  </si>
  <si>
    <t>TECNICO DE ENFERMERIA N/S</t>
  </si>
  <si>
    <t>RAMIREZ ARQUEROS ROSALIA LUISA</t>
  </si>
  <si>
    <t>ADMISITRATIVA</t>
  </si>
  <si>
    <t>REYES ESPINOSA PATRICIA VICTORIA</t>
  </si>
  <si>
    <t>PROFESIONAL</t>
  </si>
  <si>
    <t>ESPINOZA HURTADO HECTOR MAURICIO</t>
  </si>
  <si>
    <t>ODONTOLOGO</t>
  </si>
  <si>
    <t>SANHUEZA SILVA MIREYA  DEL ROSARIO</t>
  </si>
  <si>
    <t>ENCARGADA DE FINANZAS</t>
  </si>
  <si>
    <t>AUXILIAR</t>
  </si>
  <si>
    <t>LEDEZMA LOPEZ ALBERTO MARCELINO</t>
  </si>
  <si>
    <t>CONDUCTOR AMBULANCIA</t>
  </si>
  <si>
    <t>LOPEZ CANIBILO  MARIANELA ROCIO</t>
  </si>
  <si>
    <t>PLAZO FIJO</t>
  </si>
  <si>
    <t>COLLARTE ACUÑA FERNANDA MURIEL</t>
  </si>
  <si>
    <t>PSICOLOGA</t>
  </si>
  <si>
    <t>VARGAS LICUIME MILIZEN GERMAINE</t>
  </si>
  <si>
    <t>MATRONA</t>
  </si>
  <si>
    <t>VARGAS LOPEZ  GUILLERMINA ELIZABEHT</t>
  </si>
  <si>
    <t>AUXILIAR DE SERVICIOS</t>
  </si>
  <si>
    <t>CARRIZO ESCALANTE ALFREDO FELIPE</t>
  </si>
  <si>
    <t>PENNA GALLARDO IVANNIA</t>
  </si>
  <si>
    <t>FUENTES OSSANDON  ANA YORMA</t>
  </si>
  <si>
    <t>ADMINISTRATIVA</t>
  </si>
  <si>
    <t>FLORRES MALUENDA GUSTAVO SEGUNDO</t>
  </si>
  <si>
    <t>JARA ESCOBAR CLAUDIA CAROLINA</t>
  </si>
  <si>
    <t>ENFERMERA</t>
  </si>
  <si>
    <t>MEJIAS MOYA MARCELO RAUL</t>
  </si>
  <si>
    <t xml:space="preserve">CONDUCTOR  </t>
  </si>
  <si>
    <t>BRIONES MANCILLA  ALBERTO EDUARDO</t>
  </si>
  <si>
    <t>CERDA ROBLES MARTA CAROLINA</t>
  </si>
  <si>
    <t>PIZARRO HUERTA DANIELA CECILIA</t>
  </si>
  <si>
    <t>LOPEZ RIVERA KAREN ANDREA</t>
  </si>
  <si>
    <t>KINESIOLOGA</t>
  </si>
  <si>
    <t>MIRANDA SILVA  CAROL DIANA</t>
  </si>
  <si>
    <t>MEDICO</t>
  </si>
  <si>
    <t>ZAMBRANO ZAMBRANO MANUEL ANTONIO</t>
  </si>
  <si>
    <t>NUTRICIONISTA</t>
  </si>
  <si>
    <t>ALVAREZ FLORES NICOL ANDREA</t>
  </si>
  <si>
    <t>ALDANA ALDAY KIMBERTY KAREN</t>
  </si>
  <si>
    <t>ESPINA VIDELA CLAUDIA CAROLINA</t>
  </si>
  <si>
    <t>JEFA ADMINISTRATIVA</t>
  </si>
  <si>
    <t>MUÑOZ GALVEZ PATRICIA ALEJANDRA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</si>
</sst>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b/>
      <sz val="14"/>
      <name val="Calibri"/>
      <family val="2"/>
    </font>
    <font>
      <b/>
      <sz val="10"/>
      <color indexed="8"/>
      <name val="MS Sans Serif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medium">
        <color indexed="9"/>
      </top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/>
    </xf>
    <xf numFmtId="9" fontId="4" fillId="33" borderId="10" xfId="0" applyNumberFormat="1" applyFont="1" applyFill="1" applyBorder="1" applyAlignment="1" applyProtection="1">
      <alignment horizont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1" xfId="51" applyFont="1" applyFill="1" applyBorder="1" applyAlignment="1">
      <alignment horizontal="left" wrapText="1"/>
      <protection/>
    </xf>
    <xf numFmtId="49" fontId="4" fillId="33" borderId="12" xfId="0" applyNumberFormat="1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1" xfId="51" applyFont="1" applyFill="1" applyBorder="1" applyAlignment="1">
      <alignment horizontal="center"/>
      <protection/>
    </xf>
    <xf numFmtId="1" fontId="3" fillId="33" borderId="11" xfId="51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14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8" xfId="0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8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8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wrapText="1"/>
      <protection/>
    </xf>
    <xf numFmtId="0" fontId="3" fillId="33" borderId="18" xfId="51" applyFont="1" applyFill="1" applyBorder="1" applyAlignment="1" applyProtection="1">
      <alignment horizontal="center" wrapText="1"/>
      <protection/>
    </xf>
    <xf numFmtId="0" fontId="41" fillId="33" borderId="11" xfId="51" applyFont="1" applyFill="1" applyBorder="1" applyAlignment="1">
      <alignment horizontal="center" vertical="center" wrapText="1"/>
      <protection/>
    </xf>
    <xf numFmtId="0" fontId="41" fillId="33" borderId="18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8" xfId="51" applyFont="1" applyFill="1" applyBorder="1" applyAlignment="1">
      <alignment horizontal="center" vertical="center"/>
      <protection/>
    </xf>
    <xf numFmtId="41" fontId="3" fillId="33" borderId="11" xfId="51" applyNumberFormat="1" applyFont="1" applyFill="1" applyBorder="1" applyAlignment="1">
      <alignment horizontal="center" vertical="center" wrapText="1"/>
      <protection/>
    </xf>
    <xf numFmtId="41" fontId="3" fillId="33" borderId="18" xfId="51" applyNumberFormat="1" applyFont="1" applyFill="1" applyBorder="1" applyAlignment="1">
      <alignment horizontal="center" vertical="center" wrapText="1"/>
      <protection/>
    </xf>
    <xf numFmtId="0" fontId="5" fillId="14" borderId="17" xfId="51" applyFont="1" applyFill="1" applyBorder="1" applyAlignment="1">
      <alignment horizontal="center" vertical="center"/>
      <protection/>
    </xf>
    <xf numFmtId="0" fontId="5" fillId="14" borderId="16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8" xfId="51" applyFont="1" applyFill="1" applyBorder="1" applyAlignment="1">
      <alignment horizontal="center" wrapText="1"/>
      <protection/>
    </xf>
    <xf numFmtId="0" fontId="3" fillId="33" borderId="19" xfId="51" applyFont="1" applyFill="1" applyBorder="1" applyAlignment="1">
      <alignment horizontal="center" vertical="center" wrapText="1"/>
      <protection/>
    </xf>
    <xf numFmtId="0" fontId="3" fillId="33" borderId="20" xfId="51" applyNumberFormat="1" applyFont="1" applyFill="1" applyBorder="1" applyAlignment="1">
      <alignment horizontal="center" vertical="center"/>
      <protection/>
    </xf>
    <xf numFmtId="0" fontId="3" fillId="33" borderId="0" xfId="51" applyNumberFormat="1" applyFont="1" applyFill="1" applyBorder="1" applyAlignment="1">
      <alignment horizontal="center" vertical="center"/>
      <protection/>
    </xf>
    <xf numFmtId="0" fontId="3" fillId="33" borderId="17" xfId="51" applyNumberFormat="1" applyFont="1" applyFill="1" applyBorder="1" applyAlignment="1">
      <alignment horizontal="center"/>
      <protection/>
    </xf>
    <xf numFmtId="0" fontId="3" fillId="33" borderId="21" xfId="51" applyNumberFormat="1" applyFont="1" applyFill="1" applyBorder="1" applyAlignment="1">
      <alignment horizontal="center"/>
      <protection/>
    </xf>
    <xf numFmtId="0" fontId="3" fillId="33" borderId="16" xfId="51" applyNumberFormat="1" applyFont="1" applyFill="1" applyBorder="1" applyAlignment="1">
      <alignment horizontal="center"/>
      <protection/>
    </xf>
    <xf numFmtId="0" fontId="3" fillId="33" borderId="17" xfId="51" applyFont="1" applyFill="1" applyBorder="1" applyAlignment="1">
      <alignment horizontal="center"/>
      <protection/>
    </xf>
    <xf numFmtId="0" fontId="3" fillId="33" borderId="16" xfId="51" applyFont="1" applyFill="1" applyBorder="1" applyAlignment="1">
      <alignment horizontal="center"/>
      <protection/>
    </xf>
    <xf numFmtId="0" fontId="3" fillId="33" borderId="11" xfId="51" applyFont="1" applyFill="1" applyBorder="1" applyAlignment="1" applyProtection="1">
      <alignment horizontal="center" vertical="center"/>
      <protection/>
    </xf>
    <xf numFmtId="0" fontId="3" fillId="33" borderId="18" xfId="51" applyFont="1" applyFill="1" applyBorder="1" applyAlignment="1" applyProtection="1">
      <alignment horizontal="center" vertical="center"/>
      <protection/>
    </xf>
    <xf numFmtId="0" fontId="3" fillId="33" borderId="14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K36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8.140625" style="0" customWidth="1"/>
    <col min="2" max="2" width="27.421875" style="0" customWidth="1"/>
    <col min="4" max="4" width="17.8515625" style="0" customWidth="1"/>
    <col min="5" max="5" width="23.140625" style="0" customWidth="1"/>
    <col min="6" max="6" width="14.00390625" style="0" customWidth="1"/>
    <col min="7" max="7" width="13.421875" style="0" customWidth="1"/>
    <col min="13" max="13" width="16.140625" style="0" customWidth="1"/>
    <col min="14" max="14" width="17.140625" style="0" customWidth="1"/>
    <col min="15" max="15" width="16.8515625" style="0" customWidth="1"/>
    <col min="22" max="22" width="13.140625" style="0" bestFit="1" customWidth="1"/>
    <col min="29" max="29" width="15.8515625" style="0" customWidth="1"/>
    <col min="30" max="30" width="17.7109375" style="0" customWidth="1"/>
    <col min="34" max="35" width="14.28125" style="0" customWidth="1"/>
    <col min="36" max="36" width="17.421875" style="0" customWidth="1"/>
    <col min="37" max="37" width="12.00390625" style="0" customWidth="1"/>
  </cols>
  <sheetData>
    <row r="2" spans="4:30" ht="30.75">
      <c r="D2" s="1" t="s">
        <v>0</v>
      </c>
      <c r="AD2" s="2">
        <f>AD9-1443396</f>
        <v>-1.2736842106096447</v>
      </c>
    </row>
    <row r="3" ht="15.75" thickBot="1"/>
    <row r="4" spans="1:37" ht="18.75" customHeight="1">
      <c r="A4" s="59" t="s">
        <v>1</v>
      </c>
      <c r="B4" s="59" t="s">
        <v>2</v>
      </c>
      <c r="C4" s="59" t="s">
        <v>3</v>
      </c>
      <c r="D4" s="35" t="s">
        <v>4</v>
      </c>
      <c r="E4" s="35" t="s">
        <v>5</v>
      </c>
      <c r="F4" s="43" t="s">
        <v>6</v>
      </c>
      <c r="G4" s="51" t="s">
        <v>7</v>
      </c>
      <c r="H4" s="52" t="s">
        <v>8</v>
      </c>
      <c r="I4" s="54" t="s">
        <v>9</v>
      </c>
      <c r="J4" s="55"/>
      <c r="K4" s="55"/>
      <c r="L4" s="56"/>
      <c r="M4" s="57" t="s">
        <v>10</v>
      </c>
      <c r="N4" s="58"/>
      <c r="O4" s="35" t="s">
        <v>11</v>
      </c>
      <c r="P4" s="35" t="s">
        <v>12</v>
      </c>
      <c r="Q4" s="35" t="s">
        <v>13</v>
      </c>
      <c r="R4" s="35" t="s">
        <v>14</v>
      </c>
      <c r="S4" s="35" t="s">
        <v>15</v>
      </c>
      <c r="T4" s="35" t="s">
        <v>16</v>
      </c>
      <c r="U4" s="49" t="s">
        <v>17</v>
      </c>
      <c r="V4" s="35" t="s">
        <v>18</v>
      </c>
      <c r="W4" s="35" t="s">
        <v>19</v>
      </c>
      <c r="X4" s="43" t="s">
        <v>20</v>
      </c>
      <c r="Y4" s="3">
        <v>0.25</v>
      </c>
      <c r="Z4" s="3">
        <v>0.5</v>
      </c>
      <c r="AA4" s="3">
        <v>0.25</v>
      </c>
      <c r="AB4" s="3">
        <v>0.5</v>
      </c>
      <c r="AC4" s="35" t="s">
        <v>21</v>
      </c>
      <c r="AD4" s="45" t="s">
        <v>22</v>
      </c>
      <c r="AE4" s="47" t="s">
        <v>23</v>
      </c>
      <c r="AF4" s="48"/>
      <c r="AG4" s="45" t="s">
        <v>24</v>
      </c>
      <c r="AH4" s="35" t="s">
        <v>25</v>
      </c>
      <c r="AI4" s="37" t="s">
        <v>26</v>
      </c>
      <c r="AJ4" s="39" t="s">
        <v>27</v>
      </c>
      <c r="AK4" s="41" t="s">
        <v>28</v>
      </c>
    </row>
    <row r="5" spans="1:37" ht="42" customHeight="1">
      <c r="A5" s="60"/>
      <c r="B5" s="60"/>
      <c r="C5" s="60"/>
      <c r="D5" s="61"/>
      <c r="E5" s="36"/>
      <c r="F5" s="44"/>
      <c r="G5" s="51"/>
      <c r="H5" s="53"/>
      <c r="I5" s="4" t="s">
        <v>29</v>
      </c>
      <c r="J5" s="4" t="s">
        <v>30</v>
      </c>
      <c r="K5" s="4" t="s">
        <v>31</v>
      </c>
      <c r="L5" s="5" t="s">
        <v>32</v>
      </c>
      <c r="M5" s="4" t="s">
        <v>33</v>
      </c>
      <c r="N5" s="4" t="s">
        <v>34</v>
      </c>
      <c r="O5" s="36"/>
      <c r="P5" s="36"/>
      <c r="Q5" s="36"/>
      <c r="R5" s="36"/>
      <c r="S5" s="36"/>
      <c r="T5" s="36"/>
      <c r="U5" s="50"/>
      <c r="V5" s="36"/>
      <c r="W5" s="36"/>
      <c r="X5" s="44"/>
      <c r="Y5" s="6" t="s">
        <v>35</v>
      </c>
      <c r="Z5" s="6" t="s">
        <v>35</v>
      </c>
      <c r="AA5" s="7" t="s">
        <v>36</v>
      </c>
      <c r="AB5" s="8" t="s">
        <v>37</v>
      </c>
      <c r="AC5" s="36"/>
      <c r="AD5" s="46"/>
      <c r="AE5" s="9" t="s">
        <v>38</v>
      </c>
      <c r="AF5" s="10" t="s">
        <v>39</v>
      </c>
      <c r="AG5" s="46"/>
      <c r="AH5" s="36"/>
      <c r="AI5" s="38"/>
      <c r="AJ5" s="40"/>
      <c r="AK5" s="42"/>
    </row>
    <row r="6" spans="1:37" ht="15">
      <c r="A6" s="11" t="s">
        <v>40</v>
      </c>
      <c r="B6" s="12" t="s">
        <v>41</v>
      </c>
      <c r="C6" s="13">
        <v>14</v>
      </c>
      <c r="D6" s="14" t="s">
        <v>42</v>
      </c>
      <c r="E6" s="12" t="s">
        <v>40</v>
      </c>
      <c r="F6" s="12" t="s">
        <v>43</v>
      </c>
      <c r="G6" s="15">
        <v>172304</v>
      </c>
      <c r="H6" s="15">
        <f aca="true" t="shared" si="0" ref="H6:H34">G6</f>
        <v>172304</v>
      </c>
      <c r="I6" s="15">
        <f aca="true" t="shared" si="1" ref="I6:I34">(G6+H6)*15%</f>
        <v>51691.2</v>
      </c>
      <c r="J6" s="16"/>
      <c r="K6" s="14">
        <v>67674</v>
      </c>
      <c r="L6" s="16"/>
      <c r="M6" s="17">
        <v>98621</v>
      </c>
      <c r="N6" s="17">
        <v>113941</v>
      </c>
      <c r="O6" s="16"/>
      <c r="P6" s="16">
        <f aca="true" t="shared" si="2" ref="P6:P34">G6*40%</f>
        <v>68921.6</v>
      </c>
      <c r="Q6" s="18">
        <v>180937</v>
      </c>
      <c r="R6" s="12"/>
      <c r="S6" s="12"/>
      <c r="T6" s="12"/>
      <c r="U6" s="12"/>
      <c r="V6" s="12"/>
      <c r="W6" s="18">
        <v>100000</v>
      </c>
      <c r="X6" s="12"/>
      <c r="Y6" s="12">
        <v>3</v>
      </c>
      <c r="Z6" s="12">
        <v>8</v>
      </c>
      <c r="AA6" s="16">
        <f aca="true" t="shared" si="3" ref="AA6:AA34">((($G6+$H6)/190)*1.25)*Y6</f>
        <v>6801.473684210527</v>
      </c>
      <c r="AB6" s="16">
        <f aca="true" t="shared" si="4" ref="AB6:AB34">((($G6+$H6)/190)*1.5)*Z6</f>
        <v>21764.71578947368</v>
      </c>
      <c r="AC6" s="13" t="s">
        <v>44</v>
      </c>
      <c r="AD6" s="18">
        <f aca="true" t="shared" si="5" ref="AD6:AD34">SUM(G6:AB6)-Y6-Z6</f>
        <v>1054959.9894736842</v>
      </c>
      <c r="AE6" s="16">
        <v>77666</v>
      </c>
      <c r="AF6" s="16">
        <v>47357</v>
      </c>
      <c r="AG6" s="19">
        <v>10590</v>
      </c>
      <c r="AH6" s="20">
        <v>39125</v>
      </c>
      <c r="AI6" s="12"/>
      <c r="AJ6" s="12"/>
      <c r="AK6" s="21">
        <f aca="true" t="shared" si="6" ref="AK6:AK34">AD6-AE6-AG6</f>
        <v>966703.9894736842</v>
      </c>
    </row>
    <row r="7" spans="1:37" ht="15">
      <c r="A7" s="22" t="s">
        <v>40</v>
      </c>
      <c r="B7" s="17" t="s">
        <v>45</v>
      </c>
      <c r="C7" s="14">
        <v>14</v>
      </c>
      <c r="D7" s="14" t="s">
        <v>42</v>
      </c>
      <c r="E7" s="17" t="s">
        <v>40</v>
      </c>
      <c r="F7" s="17" t="s">
        <v>43</v>
      </c>
      <c r="G7" s="23">
        <v>172304</v>
      </c>
      <c r="H7" s="23">
        <f t="shared" si="0"/>
        <v>172304</v>
      </c>
      <c r="I7" s="23">
        <f t="shared" si="1"/>
        <v>51691.2</v>
      </c>
      <c r="J7" s="18"/>
      <c r="K7" s="14">
        <v>67674</v>
      </c>
      <c r="L7" s="18"/>
      <c r="M7" s="17">
        <v>98621</v>
      </c>
      <c r="N7" s="17">
        <v>113941</v>
      </c>
      <c r="O7" s="18"/>
      <c r="P7" s="18">
        <f t="shared" si="2"/>
        <v>68921.6</v>
      </c>
      <c r="Q7" s="18">
        <v>180937</v>
      </c>
      <c r="R7" s="17"/>
      <c r="S7" s="17"/>
      <c r="T7" s="17"/>
      <c r="U7" s="17"/>
      <c r="V7" s="17"/>
      <c r="W7" s="18">
        <v>100000</v>
      </c>
      <c r="X7" s="17"/>
      <c r="Y7" s="17"/>
      <c r="Z7" s="17"/>
      <c r="AA7" s="18">
        <f t="shared" si="3"/>
        <v>0</v>
      </c>
      <c r="AB7" s="18">
        <f t="shared" si="4"/>
        <v>0</v>
      </c>
      <c r="AC7" s="13" t="s">
        <v>44</v>
      </c>
      <c r="AD7" s="18">
        <f t="shared" si="5"/>
        <v>1026393.7999999999</v>
      </c>
      <c r="AE7" s="18">
        <v>78072</v>
      </c>
      <c r="AF7" s="18">
        <v>47357</v>
      </c>
      <c r="AG7" s="24">
        <v>10574</v>
      </c>
      <c r="AH7" s="20">
        <v>39220</v>
      </c>
      <c r="AI7" s="17"/>
      <c r="AJ7" s="17"/>
      <c r="AK7" s="25">
        <f t="shared" si="6"/>
        <v>937747.7999999999</v>
      </c>
    </row>
    <row r="8" spans="1:37" ht="15">
      <c r="A8" s="22" t="s">
        <v>40</v>
      </c>
      <c r="B8" s="17" t="s">
        <v>46</v>
      </c>
      <c r="C8" s="23">
        <v>14</v>
      </c>
      <c r="D8" s="14" t="s">
        <v>42</v>
      </c>
      <c r="E8" s="17" t="s">
        <v>47</v>
      </c>
      <c r="F8" s="17" t="s">
        <v>43</v>
      </c>
      <c r="G8" s="23">
        <v>172304</v>
      </c>
      <c r="H8" s="23">
        <f t="shared" si="0"/>
        <v>172304</v>
      </c>
      <c r="I8" s="23">
        <f t="shared" si="1"/>
        <v>51691.2</v>
      </c>
      <c r="J8" s="18"/>
      <c r="K8" s="14">
        <v>67674</v>
      </c>
      <c r="L8" s="18"/>
      <c r="M8" s="17">
        <v>98621</v>
      </c>
      <c r="N8" s="17">
        <v>113941</v>
      </c>
      <c r="O8" s="18"/>
      <c r="P8" s="18">
        <f t="shared" si="2"/>
        <v>68921.6</v>
      </c>
      <c r="Q8" s="18">
        <v>180937</v>
      </c>
      <c r="R8" s="17"/>
      <c r="S8" s="17"/>
      <c r="T8" s="17"/>
      <c r="U8" s="17"/>
      <c r="V8" s="17"/>
      <c r="W8" s="17">
        <v>250000</v>
      </c>
      <c r="X8" s="17"/>
      <c r="Y8" s="17"/>
      <c r="Z8" s="17"/>
      <c r="AA8" s="18">
        <f t="shared" si="3"/>
        <v>0</v>
      </c>
      <c r="AB8" s="18">
        <f t="shared" si="4"/>
        <v>0</v>
      </c>
      <c r="AC8" s="13" t="s">
        <v>44</v>
      </c>
      <c r="AD8" s="18">
        <f t="shared" si="5"/>
        <v>1176393.7999999998</v>
      </c>
      <c r="AE8" s="18">
        <v>76245</v>
      </c>
      <c r="AF8" s="18">
        <v>47357</v>
      </c>
      <c r="AG8" s="24">
        <v>16647</v>
      </c>
      <c r="AH8" s="20">
        <v>41183</v>
      </c>
      <c r="AI8" s="17"/>
      <c r="AJ8" s="17"/>
      <c r="AK8" s="25">
        <f t="shared" si="6"/>
        <v>1083501.7999999998</v>
      </c>
    </row>
    <row r="9" spans="1:37" ht="15">
      <c r="A9" s="22" t="s">
        <v>48</v>
      </c>
      <c r="B9" s="17" t="s">
        <v>49</v>
      </c>
      <c r="C9" s="14">
        <v>11</v>
      </c>
      <c r="D9" s="14" t="s">
        <v>42</v>
      </c>
      <c r="E9" s="17" t="s">
        <v>50</v>
      </c>
      <c r="F9" s="17" t="s">
        <v>43</v>
      </c>
      <c r="G9" s="23">
        <v>221112</v>
      </c>
      <c r="H9" s="23">
        <f t="shared" si="0"/>
        <v>221112</v>
      </c>
      <c r="I9" s="23">
        <f t="shared" si="1"/>
        <v>66333.59999999999</v>
      </c>
      <c r="J9" s="18"/>
      <c r="K9" s="14">
        <v>18099</v>
      </c>
      <c r="L9" s="18"/>
      <c r="M9" s="17">
        <v>135570</v>
      </c>
      <c r="N9" s="17">
        <v>156629</v>
      </c>
      <c r="O9" s="18"/>
      <c r="P9" s="18">
        <f t="shared" si="2"/>
        <v>88444.8</v>
      </c>
      <c r="Q9" s="18">
        <v>180937</v>
      </c>
      <c r="R9" s="17">
        <v>58350</v>
      </c>
      <c r="S9" s="17"/>
      <c r="T9" s="17"/>
      <c r="U9" s="17"/>
      <c r="V9" s="17"/>
      <c r="W9" s="17">
        <v>220000</v>
      </c>
      <c r="X9" s="17"/>
      <c r="Y9" s="17">
        <v>18</v>
      </c>
      <c r="Z9" s="17">
        <v>7</v>
      </c>
      <c r="AA9" s="18">
        <f t="shared" si="3"/>
        <v>52368.631578947374</v>
      </c>
      <c r="AB9" s="18">
        <f t="shared" si="4"/>
        <v>24438.694736842106</v>
      </c>
      <c r="AC9" s="13" t="s">
        <v>44</v>
      </c>
      <c r="AD9" s="18">
        <f t="shared" si="5"/>
        <v>1443394.7263157894</v>
      </c>
      <c r="AE9" s="18">
        <v>94005</v>
      </c>
      <c r="AF9" s="18">
        <v>57320</v>
      </c>
      <c r="AG9" s="24">
        <v>23568</v>
      </c>
      <c r="AH9" s="26">
        <v>34508</v>
      </c>
      <c r="AI9" s="17"/>
      <c r="AJ9" s="17"/>
      <c r="AK9" s="25">
        <f t="shared" si="6"/>
        <v>1325821.7263157894</v>
      </c>
    </row>
    <row r="10" spans="1:37" ht="15">
      <c r="A10" s="22" t="s">
        <v>40</v>
      </c>
      <c r="B10" s="17" t="s">
        <v>51</v>
      </c>
      <c r="C10" s="14">
        <v>7</v>
      </c>
      <c r="D10" s="14" t="s">
        <v>42</v>
      </c>
      <c r="E10" s="17" t="s">
        <v>52</v>
      </c>
      <c r="F10" s="17" t="s">
        <v>43</v>
      </c>
      <c r="G10" s="23">
        <v>263862</v>
      </c>
      <c r="H10" s="23">
        <f t="shared" si="0"/>
        <v>263862</v>
      </c>
      <c r="I10" s="23">
        <f t="shared" si="1"/>
        <v>79158.59999999999</v>
      </c>
      <c r="J10" s="18"/>
      <c r="K10" s="14">
        <v>16571</v>
      </c>
      <c r="L10" s="18"/>
      <c r="M10" s="17">
        <v>151024</v>
      </c>
      <c r="N10" s="17">
        <v>174484</v>
      </c>
      <c r="O10" s="18"/>
      <c r="P10" s="18">
        <f t="shared" si="2"/>
        <v>105544.8</v>
      </c>
      <c r="Q10" s="18">
        <v>180937</v>
      </c>
      <c r="R10" s="17"/>
      <c r="S10" s="17"/>
      <c r="T10" s="17"/>
      <c r="U10" s="17"/>
      <c r="V10" s="17"/>
      <c r="W10" s="18">
        <v>100000</v>
      </c>
      <c r="X10" s="17"/>
      <c r="Y10" s="17">
        <v>2</v>
      </c>
      <c r="Z10" s="17">
        <v>3</v>
      </c>
      <c r="AA10" s="18">
        <f t="shared" si="3"/>
        <v>6943.736842105263</v>
      </c>
      <c r="AB10" s="18">
        <f t="shared" si="4"/>
        <v>12498.726315789474</v>
      </c>
      <c r="AC10" s="13" t="s">
        <v>44</v>
      </c>
      <c r="AD10" s="18">
        <f t="shared" si="5"/>
        <v>1354885.8631578945</v>
      </c>
      <c r="AE10" s="18">
        <v>109510</v>
      </c>
      <c r="AF10" s="18">
        <v>66427</v>
      </c>
      <c r="AG10" s="24">
        <v>19450</v>
      </c>
      <c r="AH10" s="20">
        <v>38384</v>
      </c>
      <c r="AI10" s="17"/>
      <c r="AJ10" s="17"/>
      <c r="AK10" s="25">
        <f t="shared" si="6"/>
        <v>1225925.8631578945</v>
      </c>
    </row>
    <row r="11" spans="1:37" ht="15">
      <c r="A11" s="22" t="s">
        <v>48</v>
      </c>
      <c r="B11" s="17" t="s">
        <v>53</v>
      </c>
      <c r="C11" s="14">
        <v>9</v>
      </c>
      <c r="D11" s="14" t="s">
        <v>42</v>
      </c>
      <c r="E11" s="17" t="s">
        <v>50</v>
      </c>
      <c r="F11" s="17" t="s">
        <v>43</v>
      </c>
      <c r="G11" s="23">
        <v>248454</v>
      </c>
      <c r="H11" s="23">
        <f t="shared" si="0"/>
        <v>248454</v>
      </c>
      <c r="I11" s="23">
        <f t="shared" si="1"/>
        <v>74536.2</v>
      </c>
      <c r="J11" s="18"/>
      <c r="K11" s="14">
        <v>19004</v>
      </c>
      <c r="L11" s="18"/>
      <c r="M11" s="17">
        <v>152335</v>
      </c>
      <c r="N11" s="17">
        <v>175999</v>
      </c>
      <c r="O11" s="18"/>
      <c r="P11" s="18">
        <f t="shared" si="2"/>
        <v>99381.6</v>
      </c>
      <c r="Q11" s="18">
        <v>180937</v>
      </c>
      <c r="R11" s="17">
        <v>58350</v>
      </c>
      <c r="S11" s="17"/>
      <c r="T11" s="17"/>
      <c r="U11" s="17"/>
      <c r="V11" s="17"/>
      <c r="W11" s="17">
        <v>220000</v>
      </c>
      <c r="X11" s="17"/>
      <c r="Y11" s="17">
        <v>3</v>
      </c>
      <c r="Z11" s="17"/>
      <c r="AA11" s="18">
        <f t="shared" si="3"/>
        <v>9807.394736842105</v>
      </c>
      <c r="AB11" s="18">
        <f t="shared" si="4"/>
        <v>0</v>
      </c>
      <c r="AC11" s="13" t="s">
        <v>44</v>
      </c>
      <c r="AD11" s="18">
        <f t="shared" si="5"/>
        <v>1487258.1947368418</v>
      </c>
      <c r="AE11" s="18">
        <v>105109</v>
      </c>
      <c r="AF11" s="18">
        <v>64315</v>
      </c>
      <c r="AG11" s="24">
        <v>27279</v>
      </c>
      <c r="AH11" s="20">
        <v>34578</v>
      </c>
      <c r="AI11" s="17"/>
      <c r="AJ11" s="17"/>
      <c r="AK11" s="25">
        <f t="shared" si="6"/>
        <v>1354870.1947368418</v>
      </c>
    </row>
    <row r="12" spans="1:37" ht="15">
      <c r="A12" s="22" t="s">
        <v>54</v>
      </c>
      <c r="B12" s="17" t="s">
        <v>55</v>
      </c>
      <c r="C12" s="14">
        <v>15</v>
      </c>
      <c r="D12" s="14" t="s">
        <v>42</v>
      </c>
      <c r="E12" s="17" t="s">
        <v>56</v>
      </c>
      <c r="F12" s="17" t="s">
        <v>43</v>
      </c>
      <c r="G12" s="23">
        <v>413439</v>
      </c>
      <c r="H12" s="23">
        <f t="shared" si="0"/>
        <v>413439</v>
      </c>
      <c r="I12" s="23">
        <f t="shared" si="1"/>
        <v>124031.7</v>
      </c>
      <c r="J12" s="18"/>
      <c r="K12" s="14">
        <v>57335</v>
      </c>
      <c r="L12" s="18"/>
      <c r="M12" s="17">
        <v>254538</v>
      </c>
      <c r="N12" s="17">
        <v>294078</v>
      </c>
      <c r="O12" s="18"/>
      <c r="P12" s="18">
        <f t="shared" si="2"/>
        <v>165375.6</v>
      </c>
      <c r="Q12" s="18">
        <v>180937</v>
      </c>
      <c r="R12" s="17">
        <v>29175</v>
      </c>
      <c r="S12" s="17"/>
      <c r="T12" s="17"/>
      <c r="U12" s="17"/>
      <c r="V12" s="17"/>
      <c r="W12" s="17">
        <v>200000</v>
      </c>
      <c r="X12" s="17"/>
      <c r="Y12" s="17"/>
      <c r="Z12" s="17"/>
      <c r="AA12" s="18">
        <f t="shared" si="3"/>
        <v>0</v>
      </c>
      <c r="AB12" s="18">
        <f t="shared" si="4"/>
        <v>0</v>
      </c>
      <c r="AC12" s="13" t="s">
        <v>44</v>
      </c>
      <c r="AD12" s="18">
        <f t="shared" si="5"/>
        <v>2132348.3</v>
      </c>
      <c r="AE12" s="18">
        <v>177815</v>
      </c>
      <c r="AF12" s="18">
        <v>111710</v>
      </c>
      <c r="AG12" s="24">
        <v>58924</v>
      </c>
      <c r="AH12" s="20">
        <v>41183</v>
      </c>
      <c r="AI12" s="17"/>
      <c r="AJ12" s="17"/>
      <c r="AK12" s="25">
        <f t="shared" si="6"/>
        <v>1895609.2999999998</v>
      </c>
    </row>
    <row r="13" spans="1:37" ht="15">
      <c r="A13" s="22" t="s">
        <v>40</v>
      </c>
      <c r="B13" s="17" t="s">
        <v>57</v>
      </c>
      <c r="C13" s="14">
        <v>15</v>
      </c>
      <c r="D13" s="14" t="s">
        <v>42</v>
      </c>
      <c r="E13" s="17" t="s">
        <v>58</v>
      </c>
      <c r="F13" s="17" t="s">
        <v>43</v>
      </c>
      <c r="G13" s="23">
        <v>159225</v>
      </c>
      <c r="H13" s="23">
        <f t="shared" si="0"/>
        <v>159225</v>
      </c>
      <c r="I13" s="23">
        <f t="shared" si="1"/>
        <v>47767.5</v>
      </c>
      <c r="J13" s="18"/>
      <c r="K13" s="14">
        <v>57335</v>
      </c>
      <c r="L13" s="18"/>
      <c r="M13" s="17">
        <v>91135</v>
      </c>
      <c r="N13" s="17">
        <v>105292</v>
      </c>
      <c r="O13" s="23"/>
      <c r="P13" s="18">
        <f t="shared" si="2"/>
        <v>63690</v>
      </c>
      <c r="Q13" s="18">
        <v>180937</v>
      </c>
      <c r="R13" s="17">
        <v>58350</v>
      </c>
      <c r="S13" s="17"/>
      <c r="T13" s="17"/>
      <c r="U13" s="17"/>
      <c r="V13" s="17"/>
      <c r="W13" s="17">
        <v>250000</v>
      </c>
      <c r="X13" s="17"/>
      <c r="Y13" s="17"/>
      <c r="Z13" s="17"/>
      <c r="AA13" s="18">
        <f t="shared" si="3"/>
        <v>0</v>
      </c>
      <c r="AB13" s="18">
        <f t="shared" si="4"/>
        <v>0</v>
      </c>
      <c r="AC13" s="13" t="s">
        <v>44</v>
      </c>
      <c r="AD13" s="18">
        <f t="shared" si="5"/>
        <v>1172956.5</v>
      </c>
      <c r="AE13" s="18">
        <v>70926</v>
      </c>
      <c r="AF13" s="18">
        <v>43399</v>
      </c>
      <c r="AG13" s="24">
        <v>14756</v>
      </c>
      <c r="AH13" s="20">
        <v>41183</v>
      </c>
      <c r="AI13" s="17"/>
      <c r="AJ13" s="17"/>
      <c r="AK13" s="25">
        <f t="shared" si="6"/>
        <v>1087274.5</v>
      </c>
    </row>
    <row r="14" spans="1:37" ht="15">
      <c r="A14" s="22" t="s">
        <v>59</v>
      </c>
      <c r="B14" s="17" t="s">
        <v>60</v>
      </c>
      <c r="C14" s="27">
        <v>10</v>
      </c>
      <c r="D14" s="14" t="s">
        <v>42</v>
      </c>
      <c r="E14" s="17" t="s">
        <v>61</v>
      </c>
      <c r="F14" s="17" t="s">
        <v>43</v>
      </c>
      <c r="G14" s="23">
        <v>208826</v>
      </c>
      <c r="H14" s="23">
        <f t="shared" si="0"/>
        <v>208826</v>
      </c>
      <c r="I14" s="23">
        <f t="shared" si="1"/>
        <v>62647.799999999996</v>
      </c>
      <c r="J14" s="17"/>
      <c r="K14" s="14">
        <v>19004</v>
      </c>
      <c r="L14" s="17"/>
      <c r="M14" s="17">
        <v>113367</v>
      </c>
      <c r="N14" s="17">
        <v>130977</v>
      </c>
      <c r="O14" s="28">
        <f>(G14+H14)*17%</f>
        <v>71000.84000000001</v>
      </c>
      <c r="P14" s="18">
        <f t="shared" si="2"/>
        <v>83530.40000000001</v>
      </c>
      <c r="Q14" s="18">
        <v>180937</v>
      </c>
      <c r="R14" s="17"/>
      <c r="S14" s="17"/>
      <c r="T14" s="17"/>
      <c r="U14" s="17"/>
      <c r="V14" s="17"/>
      <c r="W14" s="17">
        <v>190000</v>
      </c>
      <c r="X14" s="17"/>
      <c r="Y14" s="17"/>
      <c r="Z14" s="17"/>
      <c r="AA14" s="18">
        <f t="shared" si="3"/>
        <v>0</v>
      </c>
      <c r="AB14" s="18">
        <f t="shared" si="4"/>
        <v>0</v>
      </c>
      <c r="AC14" s="13" t="s">
        <v>44</v>
      </c>
      <c r="AD14" s="18">
        <f t="shared" si="5"/>
        <v>1269116.04</v>
      </c>
      <c r="AE14" s="18">
        <v>93522</v>
      </c>
      <c r="AF14" s="18">
        <v>57025</v>
      </c>
      <c r="AG14" s="24">
        <v>22035</v>
      </c>
      <c r="AH14" s="20">
        <v>33554</v>
      </c>
      <c r="AI14" s="17"/>
      <c r="AJ14" s="17"/>
      <c r="AK14" s="25">
        <f t="shared" si="6"/>
        <v>1153559.04</v>
      </c>
    </row>
    <row r="15" spans="1:37" ht="15">
      <c r="A15" s="22" t="s">
        <v>48</v>
      </c>
      <c r="B15" s="17" t="s">
        <v>62</v>
      </c>
      <c r="C15" s="14">
        <v>15</v>
      </c>
      <c r="D15" s="14" t="s">
        <v>63</v>
      </c>
      <c r="E15" s="17" t="s">
        <v>50</v>
      </c>
      <c r="F15" s="17" t="s">
        <v>43</v>
      </c>
      <c r="G15" s="23">
        <v>166428</v>
      </c>
      <c r="H15" s="23">
        <f t="shared" si="0"/>
        <v>166428</v>
      </c>
      <c r="I15" s="23">
        <f t="shared" si="1"/>
        <v>49928.4</v>
      </c>
      <c r="J15" s="18"/>
      <c r="K15" s="14">
        <v>57335</v>
      </c>
      <c r="L15" s="18"/>
      <c r="M15" s="17">
        <v>102042</v>
      </c>
      <c r="N15" s="17">
        <v>117893</v>
      </c>
      <c r="O15" s="18"/>
      <c r="P15" s="18">
        <f t="shared" si="2"/>
        <v>66571.2</v>
      </c>
      <c r="Q15" s="18">
        <v>180937</v>
      </c>
      <c r="R15" s="17"/>
      <c r="S15" s="17"/>
      <c r="T15" s="17"/>
      <c r="U15" s="17"/>
      <c r="V15" s="17"/>
      <c r="W15" s="17">
        <v>195000</v>
      </c>
      <c r="X15" s="17"/>
      <c r="Y15" s="17">
        <v>14</v>
      </c>
      <c r="Z15" s="17"/>
      <c r="AA15" s="18">
        <f t="shared" si="3"/>
        <v>30657.78947368421</v>
      </c>
      <c r="AB15" s="18">
        <f t="shared" si="4"/>
        <v>0</v>
      </c>
      <c r="AC15" s="13" t="s">
        <v>44</v>
      </c>
      <c r="AD15" s="18">
        <f t="shared" si="5"/>
        <v>1133220.3894736844</v>
      </c>
      <c r="AE15" s="18">
        <v>76170</v>
      </c>
      <c r="AF15" s="18">
        <v>46204</v>
      </c>
      <c r="AG15" s="24">
        <v>13837</v>
      </c>
      <c r="AH15" s="20">
        <v>40360</v>
      </c>
      <c r="AI15" s="17"/>
      <c r="AJ15" s="17"/>
      <c r="AK15" s="25">
        <f t="shared" si="6"/>
        <v>1043213.3894736844</v>
      </c>
    </row>
    <row r="16" spans="1:37" ht="15">
      <c r="A16" s="22" t="s">
        <v>54</v>
      </c>
      <c r="B16" s="17" t="s">
        <v>64</v>
      </c>
      <c r="C16" s="14">
        <v>15</v>
      </c>
      <c r="D16" s="14" t="s">
        <v>63</v>
      </c>
      <c r="E16" s="17" t="s">
        <v>65</v>
      </c>
      <c r="F16" s="17" t="s">
        <v>43</v>
      </c>
      <c r="G16" s="23">
        <v>314114</v>
      </c>
      <c r="H16" s="23">
        <f t="shared" si="0"/>
        <v>314114</v>
      </c>
      <c r="I16" s="23">
        <f t="shared" si="1"/>
        <v>94234.2</v>
      </c>
      <c r="J16" s="18"/>
      <c r="K16" s="14">
        <v>57335</v>
      </c>
      <c r="L16" s="18"/>
      <c r="M16" s="17">
        <v>193387</v>
      </c>
      <c r="N16" s="17">
        <v>223428</v>
      </c>
      <c r="O16" s="18"/>
      <c r="P16" s="18">
        <f t="shared" si="2"/>
        <v>125645.6</v>
      </c>
      <c r="Q16" s="18">
        <v>180937</v>
      </c>
      <c r="R16" s="17"/>
      <c r="S16" s="17"/>
      <c r="T16" s="17"/>
      <c r="U16" s="17"/>
      <c r="V16" s="17"/>
      <c r="W16" s="17"/>
      <c r="X16" s="17"/>
      <c r="Y16" s="17"/>
      <c r="Z16" s="17"/>
      <c r="AA16" s="18">
        <f t="shared" si="3"/>
        <v>0</v>
      </c>
      <c r="AB16" s="18">
        <f t="shared" si="4"/>
        <v>0</v>
      </c>
      <c r="AC16" s="13" t="s">
        <v>44</v>
      </c>
      <c r="AD16" s="18">
        <f t="shared" si="5"/>
        <v>1503194.8</v>
      </c>
      <c r="AE16" s="18">
        <v>137371</v>
      </c>
      <c r="AF16" s="18">
        <v>83763</v>
      </c>
      <c r="AG16" s="24">
        <v>23549</v>
      </c>
      <c r="AH16" s="20">
        <v>41052</v>
      </c>
      <c r="AI16" s="17"/>
      <c r="AJ16" s="17"/>
      <c r="AK16" s="25">
        <f t="shared" si="6"/>
        <v>1342274.8</v>
      </c>
    </row>
    <row r="17" spans="1:37" ht="15">
      <c r="A17" s="22" t="s">
        <v>54</v>
      </c>
      <c r="B17" s="17" t="s">
        <v>66</v>
      </c>
      <c r="C17" s="14">
        <v>14</v>
      </c>
      <c r="D17" s="14" t="s">
        <v>63</v>
      </c>
      <c r="E17" s="17" t="s">
        <v>67</v>
      </c>
      <c r="F17" s="17" t="s">
        <v>43</v>
      </c>
      <c r="G17" s="23">
        <v>342161</v>
      </c>
      <c r="H17" s="23">
        <f t="shared" si="0"/>
        <v>342161</v>
      </c>
      <c r="I17" s="23">
        <f t="shared" si="1"/>
        <v>102648.3</v>
      </c>
      <c r="J17" s="18"/>
      <c r="K17" s="14">
        <v>57335</v>
      </c>
      <c r="L17" s="18"/>
      <c r="M17" s="17">
        <v>193387</v>
      </c>
      <c r="N17" s="17">
        <v>223428</v>
      </c>
      <c r="O17" s="18"/>
      <c r="P17" s="18">
        <f t="shared" si="2"/>
        <v>136864.4</v>
      </c>
      <c r="Q17" s="18">
        <v>180937</v>
      </c>
      <c r="R17" s="17"/>
      <c r="S17" s="17"/>
      <c r="T17" s="17"/>
      <c r="U17" s="17"/>
      <c r="V17" s="17"/>
      <c r="W17" s="17">
        <v>200000</v>
      </c>
      <c r="X17" s="17"/>
      <c r="Y17" s="17"/>
      <c r="Z17" s="17"/>
      <c r="AA17" s="18">
        <f t="shared" si="3"/>
        <v>0</v>
      </c>
      <c r="AB17" s="18">
        <f t="shared" si="4"/>
        <v>0</v>
      </c>
      <c r="AC17" s="13" t="s">
        <v>44</v>
      </c>
      <c r="AD17" s="18">
        <f t="shared" si="5"/>
        <v>1778921.7</v>
      </c>
      <c r="AE17" s="18">
        <v>144272</v>
      </c>
      <c r="AF17" s="18">
        <v>88278</v>
      </c>
      <c r="AG17" s="24">
        <v>39590</v>
      </c>
      <c r="AH17" s="20">
        <v>41122</v>
      </c>
      <c r="AI17" s="17"/>
      <c r="AJ17" s="17"/>
      <c r="AK17" s="25">
        <f t="shared" si="6"/>
        <v>1595059.7</v>
      </c>
    </row>
    <row r="18" spans="1:37" ht="15">
      <c r="A18" s="22" t="s">
        <v>59</v>
      </c>
      <c r="B18" s="17" t="s">
        <v>68</v>
      </c>
      <c r="C18" s="14">
        <v>15</v>
      </c>
      <c r="D18" s="14" t="s">
        <v>63</v>
      </c>
      <c r="E18" s="17" t="s">
        <v>69</v>
      </c>
      <c r="F18" s="17" t="s">
        <v>43</v>
      </c>
      <c r="G18" s="23">
        <v>148029</v>
      </c>
      <c r="H18" s="23">
        <f t="shared" si="0"/>
        <v>148029</v>
      </c>
      <c r="I18" s="23">
        <f t="shared" si="1"/>
        <v>44408.7</v>
      </c>
      <c r="J18" s="18"/>
      <c r="K18" s="14">
        <v>57335</v>
      </c>
      <c r="L18" s="18"/>
      <c r="M18" s="17">
        <v>80361</v>
      </c>
      <c r="N18" s="17">
        <v>92844</v>
      </c>
      <c r="O18" s="23"/>
      <c r="P18" s="18">
        <f t="shared" si="2"/>
        <v>59211.600000000006</v>
      </c>
      <c r="Q18" s="18">
        <v>180937</v>
      </c>
      <c r="R18" s="17"/>
      <c r="S18" s="17"/>
      <c r="T18" s="17"/>
      <c r="U18" s="17"/>
      <c r="V18" s="17"/>
      <c r="W18" s="17"/>
      <c r="X18" s="17"/>
      <c r="Y18" s="17">
        <v>8</v>
      </c>
      <c r="Z18" s="17"/>
      <c r="AA18" s="18">
        <f t="shared" si="3"/>
        <v>15582</v>
      </c>
      <c r="AB18" s="18">
        <f t="shared" si="4"/>
        <v>0</v>
      </c>
      <c r="AC18" s="13" t="s">
        <v>44</v>
      </c>
      <c r="AD18" s="18">
        <f t="shared" si="5"/>
        <v>826737.2999999999</v>
      </c>
      <c r="AE18" s="18">
        <v>65894</v>
      </c>
      <c r="AF18" s="18">
        <v>39970</v>
      </c>
      <c r="AG18" s="24">
        <v>3135</v>
      </c>
      <c r="AH18" s="20">
        <v>41159</v>
      </c>
      <c r="AI18" s="17"/>
      <c r="AJ18" s="17"/>
      <c r="AK18" s="25">
        <f t="shared" si="6"/>
        <v>757708.2999999999</v>
      </c>
    </row>
    <row r="19" spans="1:37" ht="15">
      <c r="A19" s="22" t="s">
        <v>59</v>
      </c>
      <c r="B19" s="17" t="s">
        <v>70</v>
      </c>
      <c r="C19" s="14">
        <v>11</v>
      </c>
      <c r="D19" s="14" t="s">
        <v>63</v>
      </c>
      <c r="E19" s="17" t="s">
        <v>61</v>
      </c>
      <c r="F19" s="17" t="s">
        <v>43</v>
      </c>
      <c r="G19" s="23">
        <v>196666</v>
      </c>
      <c r="H19" s="23">
        <f t="shared" si="0"/>
        <v>196666</v>
      </c>
      <c r="I19" s="23">
        <f t="shared" si="1"/>
        <v>58999.799999999996</v>
      </c>
      <c r="J19" s="18"/>
      <c r="K19" s="14">
        <v>19126</v>
      </c>
      <c r="L19" s="18"/>
      <c r="M19" s="17">
        <v>106765</v>
      </c>
      <c r="N19" s="17">
        <v>123350</v>
      </c>
      <c r="O19" s="28">
        <f>(G19+H19)*17%</f>
        <v>66866.44</v>
      </c>
      <c r="P19" s="18">
        <f t="shared" si="2"/>
        <v>78666.40000000001</v>
      </c>
      <c r="Q19" s="18">
        <v>180937</v>
      </c>
      <c r="R19" s="17"/>
      <c r="S19" s="17"/>
      <c r="T19" s="17"/>
      <c r="U19" s="17"/>
      <c r="V19" s="17"/>
      <c r="W19" s="17">
        <v>190000</v>
      </c>
      <c r="X19" s="17"/>
      <c r="Y19" s="17">
        <v>24</v>
      </c>
      <c r="Z19" s="17">
        <v>24</v>
      </c>
      <c r="AA19" s="18">
        <f t="shared" si="3"/>
        <v>62105.05263157894</v>
      </c>
      <c r="AB19" s="18">
        <f t="shared" si="4"/>
        <v>74526.06315789474</v>
      </c>
      <c r="AC19" s="13" t="s">
        <v>44</v>
      </c>
      <c r="AD19" s="18">
        <f t="shared" si="5"/>
        <v>1354673.7557894737</v>
      </c>
      <c r="AE19" s="18">
        <v>88678</v>
      </c>
      <c r="AF19" s="18">
        <v>53791</v>
      </c>
      <c r="AG19" s="24">
        <v>20315</v>
      </c>
      <c r="AH19" s="20">
        <v>37029</v>
      </c>
      <c r="AI19" s="17"/>
      <c r="AJ19" s="17"/>
      <c r="AK19" s="25">
        <f t="shared" si="6"/>
        <v>1245680.7557894737</v>
      </c>
    </row>
    <row r="20" spans="1:37" ht="15">
      <c r="A20" s="22" t="s">
        <v>48</v>
      </c>
      <c r="B20" s="17" t="s">
        <v>71</v>
      </c>
      <c r="C20" s="14">
        <v>15</v>
      </c>
      <c r="D20" s="14" t="s">
        <v>63</v>
      </c>
      <c r="E20" s="17" t="s">
        <v>50</v>
      </c>
      <c r="F20" s="17" t="s">
        <v>43</v>
      </c>
      <c r="G20" s="23">
        <v>166428</v>
      </c>
      <c r="H20" s="23">
        <f t="shared" si="0"/>
        <v>166428</v>
      </c>
      <c r="I20" s="23">
        <f t="shared" si="1"/>
        <v>49928.4</v>
      </c>
      <c r="J20" s="18"/>
      <c r="K20" s="14">
        <v>57335</v>
      </c>
      <c r="L20" s="18"/>
      <c r="M20" s="17"/>
      <c r="N20" s="17"/>
      <c r="O20" s="23"/>
      <c r="P20" s="18">
        <f t="shared" si="2"/>
        <v>66571.2</v>
      </c>
      <c r="Q20" s="18">
        <v>180937</v>
      </c>
      <c r="R20" s="17"/>
      <c r="S20" s="17"/>
      <c r="T20" s="17"/>
      <c r="U20" s="17"/>
      <c r="V20" s="17"/>
      <c r="W20" s="17">
        <v>80000</v>
      </c>
      <c r="X20" s="17"/>
      <c r="Y20" s="17"/>
      <c r="Z20" s="17"/>
      <c r="AA20" s="18">
        <f t="shared" si="3"/>
        <v>0</v>
      </c>
      <c r="AB20" s="18">
        <f t="shared" si="4"/>
        <v>0</v>
      </c>
      <c r="AC20" s="13" t="s">
        <v>44</v>
      </c>
      <c r="AD20" s="18">
        <f t="shared" si="5"/>
        <v>767627.6000000001</v>
      </c>
      <c r="AE20" s="18">
        <v>49601</v>
      </c>
      <c r="AF20" s="18">
        <v>30808</v>
      </c>
      <c r="AG20" s="24">
        <v>2118</v>
      </c>
      <c r="AH20" s="20">
        <v>41292</v>
      </c>
      <c r="AI20" s="17"/>
      <c r="AJ20" s="17"/>
      <c r="AK20" s="25">
        <f t="shared" si="6"/>
        <v>715908.6000000001</v>
      </c>
    </row>
    <row r="21" spans="1:37" ht="15">
      <c r="A21" s="22" t="s">
        <v>40</v>
      </c>
      <c r="B21" s="17" t="s">
        <v>72</v>
      </c>
      <c r="C21" s="14">
        <v>15</v>
      </c>
      <c r="D21" s="14" t="s">
        <v>63</v>
      </c>
      <c r="E21" s="17" t="s">
        <v>73</v>
      </c>
      <c r="F21" s="17" t="s">
        <v>43</v>
      </c>
      <c r="G21" s="23">
        <v>159225</v>
      </c>
      <c r="H21" s="23">
        <f t="shared" si="0"/>
        <v>159225</v>
      </c>
      <c r="I21" s="23">
        <f t="shared" si="1"/>
        <v>47767.5</v>
      </c>
      <c r="J21" s="18"/>
      <c r="K21" s="14">
        <v>57335</v>
      </c>
      <c r="L21" s="18"/>
      <c r="M21" s="17"/>
      <c r="N21" s="17"/>
      <c r="O21" s="23"/>
      <c r="P21" s="18">
        <f t="shared" si="2"/>
        <v>63690</v>
      </c>
      <c r="Q21" s="18">
        <v>180937</v>
      </c>
      <c r="R21" s="17">
        <v>29175</v>
      </c>
      <c r="S21" s="17"/>
      <c r="T21" s="17"/>
      <c r="U21" s="17"/>
      <c r="V21" s="17"/>
      <c r="W21" s="18">
        <v>100000</v>
      </c>
      <c r="X21" s="17"/>
      <c r="Y21" s="17"/>
      <c r="Z21" s="17"/>
      <c r="AA21" s="18">
        <f t="shared" si="3"/>
        <v>0</v>
      </c>
      <c r="AB21" s="18">
        <f t="shared" si="4"/>
        <v>0</v>
      </c>
      <c r="AC21" s="13" t="s">
        <v>44</v>
      </c>
      <c r="AD21" s="18">
        <f t="shared" si="5"/>
        <v>797354.5</v>
      </c>
      <c r="AE21" s="18">
        <v>48624</v>
      </c>
      <c r="AF21" s="18">
        <v>29649</v>
      </c>
      <c r="AG21" s="24">
        <v>2341</v>
      </c>
      <c r="AH21" s="20">
        <v>41318</v>
      </c>
      <c r="AI21" s="17"/>
      <c r="AJ21" s="17"/>
      <c r="AK21" s="25">
        <f t="shared" si="6"/>
        <v>746389.5</v>
      </c>
    </row>
    <row r="22" spans="1:37" ht="15">
      <c r="A22" s="22" t="s">
        <v>59</v>
      </c>
      <c r="B22" s="17" t="s">
        <v>74</v>
      </c>
      <c r="C22" s="14">
        <v>15</v>
      </c>
      <c r="D22" s="14" t="s">
        <v>63</v>
      </c>
      <c r="E22" s="17" t="s">
        <v>61</v>
      </c>
      <c r="F22" s="17" t="s">
        <v>43</v>
      </c>
      <c r="G22" s="23">
        <v>148029</v>
      </c>
      <c r="H22" s="23">
        <f t="shared" si="0"/>
        <v>148029</v>
      </c>
      <c r="I22" s="23">
        <f t="shared" si="1"/>
        <v>44408.7</v>
      </c>
      <c r="J22" s="18"/>
      <c r="K22" s="14">
        <v>57335</v>
      </c>
      <c r="L22" s="18"/>
      <c r="M22" s="17"/>
      <c r="N22" s="17"/>
      <c r="O22" s="28">
        <f>(G22+H22)*17%</f>
        <v>50329.86</v>
      </c>
      <c r="P22" s="18">
        <f t="shared" si="2"/>
        <v>59211.600000000006</v>
      </c>
      <c r="Q22" s="18">
        <v>180937</v>
      </c>
      <c r="R22" s="17"/>
      <c r="S22" s="17"/>
      <c r="T22" s="17"/>
      <c r="U22" s="17"/>
      <c r="V22" s="17"/>
      <c r="W22" s="17">
        <v>150000</v>
      </c>
      <c r="X22" s="17"/>
      <c r="Y22" s="17">
        <v>10</v>
      </c>
      <c r="Z22" s="17"/>
      <c r="AA22" s="18">
        <f t="shared" si="3"/>
        <v>19477.5</v>
      </c>
      <c r="AB22" s="18">
        <f t="shared" si="4"/>
        <v>0</v>
      </c>
      <c r="AC22" s="13" t="s">
        <v>44</v>
      </c>
      <c r="AD22" s="18">
        <f t="shared" si="5"/>
        <v>857757.66</v>
      </c>
      <c r="AE22" s="18">
        <v>51266</v>
      </c>
      <c r="AF22" s="18">
        <v>31369</v>
      </c>
      <c r="AG22" s="24">
        <v>5149</v>
      </c>
      <c r="AH22" s="20">
        <v>41338</v>
      </c>
      <c r="AI22" s="17"/>
      <c r="AJ22" s="17"/>
      <c r="AK22" s="25">
        <f t="shared" si="6"/>
        <v>801342.66</v>
      </c>
    </row>
    <row r="23" spans="1:37" ht="15">
      <c r="A23" s="22" t="s">
        <v>54</v>
      </c>
      <c r="B23" s="17" t="s">
        <v>75</v>
      </c>
      <c r="C23" s="14">
        <v>15</v>
      </c>
      <c r="D23" s="14" t="s">
        <v>63</v>
      </c>
      <c r="E23" s="17" t="s">
        <v>76</v>
      </c>
      <c r="F23" s="17" t="s">
        <v>43</v>
      </c>
      <c r="G23" s="23">
        <v>314114</v>
      </c>
      <c r="H23" s="23">
        <f t="shared" si="0"/>
        <v>314114</v>
      </c>
      <c r="I23" s="23">
        <f t="shared" si="1"/>
        <v>94234.2</v>
      </c>
      <c r="J23" s="18"/>
      <c r="K23" s="14">
        <v>57335</v>
      </c>
      <c r="L23" s="18"/>
      <c r="M23" s="17"/>
      <c r="N23" s="17"/>
      <c r="O23" s="23"/>
      <c r="P23" s="18">
        <f t="shared" si="2"/>
        <v>125645.6</v>
      </c>
      <c r="Q23" s="18">
        <v>180937</v>
      </c>
      <c r="R23" s="17"/>
      <c r="S23" s="17"/>
      <c r="T23" s="17"/>
      <c r="U23" s="17"/>
      <c r="V23" s="17"/>
      <c r="W23" s="17">
        <v>420000</v>
      </c>
      <c r="X23" s="17"/>
      <c r="Y23" s="17"/>
      <c r="Z23" s="17"/>
      <c r="AA23" s="18">
        <f t="shared" si="3"/>
        <v>0</v>
      </c>
      <c r="AB23" s="18">
        <f t="shared" si="4"/>
        <v>0</v>
      </c>
      <c r="AC23" s="13" t="s">
        <v>44</v>
      </c>
      <c r="AD23" s="18">
        <f t="shared" si="5"/>
        <v>1506379.7999999998</v>
      </c>
      <c r="AE23" s="18">
        <v>83984</v>
      </c>
      <c r="AF23" s="18">
        <v>93212</v>
      </c>
      <c r="AG23" s="24">
        <v>25433</v>
      </c>
      <c r="AH23" s="20">
        <v>41518</v>
      </c>
      <c r="AI23" s="17"/>
      <c r="AJ23" s="17"/>
      <c r="AK23" s="25">
        <f t="shared" si="6"/>
        <v>1396962.7999999998</v>
      </c>
    </row>
    <row r="24" spans="1:37" ht="15">
      <c r="A24" s="22" t="s">
        <v>59</v>
      </c>
      <c r="B24" s="17" t="s">
        <v>77</v>
      </c>
      <c r="C24" s="27">
        <v>15</v>
      </c>
      <c r="D24" s="14" t="s">
        <v>63</v>
      </c>
      <c r="E24" s="17" t="s">
        <v>78</v>
      </c>
      <c r="F24" s="17" t="s">
        <v>43</v>
      </c>
      <c r="G24" s="23">
        <v>148029</v>
      </c>
      <c r="H24" s="23">
        <f t="shared" si="0"/>
        <v>148029</v>
      </c>
      <c r="I24" s="23">
        <f t="shared" si="1"/>
        <v>44408.7</v>
      </c>
      <c r="J24" s="18"/>
      <c r="K24" s="14">
        <v>57335</v>
      </c>
      <c r="L24" s="18"/>
      <c r="M24" s="17"/>
      <c r="N24" s="17"/>
      <c r="O24" s="23"/>
      <c r="P24" s="18">
        <f t="shared" si="2"/>
        <v>59211.600000000006</v>
      </c>
      <c r="Q24" s="18">
        <v>180937</v>
      </c>
      <c r="R24" s="17"/>
      <c r="S24" s="17"/>
      <c r="T24" s="17"/>
      <c r="U24" s="17"/>
      <c r="V24" s="17"/>
      <c r="W24" s="17"/>
      <c r="X24" s="17"/>
      <c r="Y24" s="17">
        <v>40</v>
      </c>
      <c r="Z24" s="17">
        <v>30</v>
      </c>
      <c r="AA24" s="18">
        <f t="shared" si="3"/>
        <v>77910</v>
      </c>
      <c r="AB24" s="18">
        <f t="shared" si="4"/>
        <v>70119</v>
      </c>
      <c r="AC24" s="13" t="s">
        <v>44</v>
      </c>
      <c r="AD24" s="18">
        <f t="shared" si="5"/>
        <v>785979.3</v>
      </c>
      <c r="AE24" s="18">
        <v>49168</v>
      </c>
      <c r="AF24" s="18">
        <v>27846</v>
      </c>
      <c r="AG24" s="24">
        <v>0</v>
      </c>
      <c r="AH24" s="20">
        <v>41554</v>
      </c>
      <c r="AI24" s="17"/>
      <c r="AJ24" s="17"/>
      <c r="AK24" s="25">
        <f t="shared" si="6"/>
        <v>736811.3</v>
      </c>
    </row>
    <row r="25" spans="1:37" ht="15">
      <c r="A25" s="22" t="s">
        <v>59</v>
      </c>
      <c r="B25" s="17" t="s">
        <v>79</v>
      </c>
      <c r="C25" s="27">
        <v>15</v>
      </c>
      <c r="D25" s="14" t="s">
        <v>63</v>
      </c>
      <c r="E25" s="17" t="s">
        <v>61</v>
      </c>
      <c r="F25" s="17" t="s">
        <v>43</v>
      </c>
      <c r="G25" s="23">
        <v>148029</v>
      </c>
      <c r="H25" s="23">
        <f t="shared" si="0"/>
        <v>148029</v>
      </c>
      <c r="I25" s="23">
        <f t="shared" si="1"/>
        <v>44408.7</v>
      </c>
      <c r="J25" s="18"/>
      <c r="K25" s="14">
        <v>57335</v>
      </c>
      <c r="L25" s="18"/>
      <c r="M25" s="17"/>
      <c r="N25" s="17"/>
      <c r="O25" s="28">
        <f>(G25+H25)*17%</f>
        <v>50329.86</v>
      </c>
      <c r="P25" s="18">
        <f t="shared" si="2"/>
        <v>59211.600000000006</v>
      </c>
      <c r="Q25" s="18">
        <v>180937</v>
      </c>
      <c r="R25" s="17"/>
      <c r="S25" s="17"/>
      <c r="T25" s="17"/>
      <c r="U25" s="17"/>
      <c r="V25" s="17"/>
      <c r="W25" s="17">
        <v>150000</v>
      </c>
      <c r="X25" s="17"/>
      <c r="Y25" s="17"/>
      <c r="Z25" s="17"/>
      <c r="AA25" s="18">
        <f t="shared" si="3"/>
        <v>0</v>
      </c>
      <c r="AB25" s="18">
        <f t="shared" si="4"/>
        <v>0</v>
      </c>
      <c r="AC25" s="13" t="s">
        <v>44</v>
      </c>
      <c r="AD25" s="18">
        <f t="shared" si="5"/>
        <v>838280.16</v>
      </c>
      <c r="AE25" s="18">
        <v>50504</v>
      </c>
      <c r="AF25" s="18">
        <v>31369</v>
      </c>
      <c r="AG25" s="24">
        <v>5180</v>
      </c>
      <c r="AH25" s="20">
        <v>41610</v>
      </c>
      <c r="AI25" s="17"/>
      <c r="AJ25" s="17"/>
      <c r="AK25" s="25">
        <f t="shared" si="6"/>
        <v>782596.16</v>
      </c>
    </row>
    <row r="26" spans="1:37" ht="15">
      <c r="A26" s="22" t="s">
        <v>54</v>
      </c>
      <c r="B26" s="17" t="s">
        <v>80</v>
      </c>
      <c r="C26" s="29">
        <v>15</v>
      </c>
      <c r="D26" s="14" t="s">
        <v>63</v>
      </c>
      <c r="E26" s="17" t="s">
        <v>76</v>
      </c>
      <c r="F26" s="17" t="s">
        <v>43</v>
      </c>
      <c r="G26" s="23">
        <v>314114</v>
      </c>
      <c r="H26" s="23">
        <f t="shared" si="0"/>
        <v>314114</v>
      </c>
      <c r="I26" s="23">
        <f t="shared" si="1"/>
        <v>94234.2</v>
      </c>
      <c r="J26" s="18"/>
      <c r="K26" s="14">
        <v>57335</v>
      </c>
      <c r="L26" s="18"/>
      <c r="M26" s="17"/>
      <c r="N26" s="17"/>
      <c r="O26" s="23"/>
      <c r="P26" s="18">
        <f t="shared" si="2"/>
        <v>125645.6</v>
      </c>
      <c r="Q26" s="18">
        <v>180937</v>
      </c>
      <c r="R26" s="17"/>
      <c r="S26" s="17"/>
      <c r="T26" s="17"/>
      <c r="U26" s="17"/>
      <c r="V26" s="17"/>
      <c r="W26" s="17">
        <v>200000</v>
      </c>
      <c r="X26" s="17"/>
      <c r="Y26" s="17"/>
      <c r="Z26" s="17"/>
      <c r="AA26" s="18">
        <f t="shared" si="3"/>
        <v>0</v>
      </c>
      <c r="AB26" s="18">
        <f t="shared" si="4"/>
        <v>0</v>
      </c>
      <c r="AC26" s="13" t="s">
        <v>44</v>
      </c>
      <c r="AD26" s="18">
        <f t="shared" si="5"/>
        <v>1286379.7999999998</v>
      </c>
      <c r="AE26" s="18">
        <v>89209</v>
      </c>
      <c r="AF26" s="18">
        <v>54586</v>
      </c>
      <c r="AG26" s="24">
        <v>17969</v>
      </c>
      <c r="AH26" s="20">
        <v>41625</v>
      </c>
      <c r="AI26" s="17"/>
      <c r="AJ26" s="17"/>
      <c r="AK26" s="25">
        <f t="shared" si="6"/>
        <v>1179201.7999999998</v>
      </c>
    </row>
    <row r="27" spans="1:37" ht="15">
      <c r="A27" s="22" t="s">
        <v>48</v>
      </c>
      <c r="B27" s="17" t="s">
        <v>81</v>
      </c>
      <c r="C27" s="27">
        <v>15</v>
      </c>
      <c r="D27" s="14" t="s">
        <v>63</v>
      </c>
      <c r="E27" s="17" t="s">
        <v>50</v>
      </c>
      <c r="F27" s="17" t="s">
        <v>43</v>
      </c>
      <c r="G27" s="23">
        <v>166428</v>
      </c>
      <c r="H27" s="23">
        <f t="shared" si="0"/>
        <v>166428</v>
      </c>
      <c r="I27" s="23">
        <f t="shared" si="1"/>
        <v>49928.4</v>
      </c>
      <c r="J27" s="18"/>
      <c r="K27" s="14">
        <v>57335</v>
      </c>
      <c r="L27" s="18"/>
      <c r="M27" s="17"/>
      <c r="N27" s="17"/>
      <c r="O27" s="23"/>
      <c r="P27" s="18">
        <f t="shared" si="2"/>
        <v>66571.2</v>
      </c>
      <c r="Q27" s="18">
        <v>180937</v>
      </c>
      <c r="R27" s="17"/>
      <c r="S27" s="17"/>
      <c r="T27" s="17"/>
      <c r="U27" s="17"/>
      <c r="V27" s="17"/>
      <c r="W27" s="17">
        <v>80000</v>
      </c>
      <c r="X27" s="17"/>
      <c r="Y27" s="17"/>
      <c r="Z27" s="17"/>
      <c r="AA27" s="18">
        <f t="shared" si="3"/>
        <v>0</v>
      </c>
      <c r="AB27" s="18">
        <f t="shared" si="4"/>
        <v>0</v>
      </c>
      <c r="AC27" s="13" t="s">
        <v>44</v>
      </c>
      <c r="AD27" s="18">
        <f t="shared" si="5"/>
        <v>767627.6000000001</v>
      </c>
      <c r="AE27" s="18">
        <v>50350</v>
      </c>
      <c r="AF27" s="18">
        <v>30808</v>
      </c>
      <c r="AG27" s="24">
        <v>2088</v>
      </c>
      <c r="AH27" s="20">
        <v>41640</v>
      </c>
      <c r="AI27" s="17"/>
      <c r="AJ27" s="17"/>
      <c r="AK27" s="25">
        <f t="shared" si="6"/>
        <v>715189.6000000001</v>
      </c>
    </row>
    <row r="28" spans="1:37" ht="15">
      <c r="A28" s="22" t="s">
        <v>54</v>
      </c>
      <c r="B28" s="17" t="s">
        <v>82</v>
      </c>
      <c r="C28" s="27">
        <v>15</v>
      </c>
      <c r="D28" s="14" t="s">
        <v>63</v>
      </c>
      <c r="E28" s="17" t="s">
        <v>83</v>
      </c>
      <c r="F28" s="17" t="s">
        <v>43</v>
      </c>
      <c r="G28" s="23">
        <v>314114</v>
      </c>
      <c r="H28" s="23">
        <f t="shared" si="0"/>
        <v>314114</v>
      </c>
      <c r="I28" s="23">
        <f t="shared" si="1"/>
        <v>94234.2</v>
      </c>
      <c r="J28" s="18"/>
      <c r="K28" s="14">
        <v>57335</v>
      </c>
      <c r="L28" s="18"/>
      <c r="M28" s="17"/>
      <c r="N28" s="17"/>
      <c r="O28" s="23"/>
      <c r="P28" s="18">
        <f t="shared" si="2"/>
        <v>125645.6</v>
      </c>
      <c r="Q28" s="18">
        <v>180937</v>
      </c>
      <c r="R28" s="17"/>
      <c r="S28" s="17"/>
      <c r="T28" s="17"/>
      <c r="U28" s="17"/>
      <c r="V28" s="17"/>
      <c r="W28" s="17"/>
      <c r="X28" s="17"/>
      <c r="Y28" s="17"/>
      <c r="Z28" s="17"/>
      <c r="AA28" s="18">
        <f t="shared" si="3"/>
        <v>0</v>
      </c>
      <c r="AB28" s="18">
        <f t="shared" si="4"/>
        <v>0</v>
      </c>
      <c r="AC28" s="13" t="s">
        <v>44</v>
      </c>
      <c r="AD28" s="18">
        <f t="shared" si="5"/>
        <v>1086379.7999999998</v>
      </c>
      <c r="AE28" s="18">
        <v>83984</v>
      </c>
      <c r="AF28" s="18">
        <v>54586</v>
      </c>
      <c r="AG28" s="24">
        <v>10178</v>
      </c>
      <c r="AH28" s="20">
        <v>41640</v>
      </c>
      <c r="AI28" s="17"/>
      <c r="AJ28" s="17"/>
      <c r="AK28" s="25">
        <f t="shared" si="6"/>
        <v>992217.7999999998</v>
      </c>
    </row>
    <row r="29" spans="1:37" ht="15">
      <c r="A29" s="22" t="s">
        <v>54</v>
      </c>
      <c r="B29" s="17" t="s">
        <v>84</v>
      </c>
      <c r="C29" s="27">
        <v>15</v>
      </c>
      <c r="D29" s="14" t="s">
        <v>63</v>
      </c>
      <c r="E29" s="17" t="s">
        <v>85</v>
      </c>
      <c r="F29" s="17" t="s">
        <v>43</v>
      </c>
      <c r="G29" s="23">
        <v>413439</v>
      </c>
      <c r="H29" s="23">
        <f t="shared" si="0"/>
        <v>413439</v>
      </c>
      <c r="I29" s="23">
        <f t="shared" si="1"/>
        <v>124031.7</v>
      </c>
      <c r="J29" s="18"/>
      <c r="K29" s="14">
        <v>57335</v>
      </c>
      <c r="L29" s="18"/>
      <c r="M29" s="17"/>
      <c r="N29" s="17"/>
      <c r="O29" s="23"/>
      <c r="P29" s="18">
        <f t="shared" si="2"/>
        <v>165375.6</v>
      </c>
      <c r="Q29" s="18">
        <v>180937</v>
      </c>
      <c r="R29" s="17"/>
      <c r="S29" s="17"/>
      <c r="T29" s="17"/>
      <c r="U29" s="17"/>
      <c r="V29" s="17"/>
      <c r="W29" s="18">
        <v>1850000</v>
      </c>
      <c r="X29" s="17"/>
      <c r="Y29" s="17"/>
      <c r="Z29" s="17"/>
      <c r="AA29" s="18">
        <f t="shared" si="3"/>
        <v>0</v>
      </c>
      <c r="AB29" s="18">
        <f t="shared" si="4"/>
        <v>0</v>
      </c>
      <c r="AC29" s="13" t="s">
        <v>44</v>
      </c>
      <c r="AD29" s="18">
        <f t="shared" si="5"/>
        <v>3204557.3</v>
      </c>
      <c r="AE29" s="18">
        <v>108588</v>
      </c>
      <c r="AF29" s="18">
        <v>70577</v>
      </c>
      <c r="AG29" s="24">
        <v>197289</v>
      </c>
      <c r="AH29" s="20">
        <v>41652</v>
      </c>
      <c r="AI29" s="17"/>
      <c r="AJ29" s="17"/>
      <c r="AK29" s="25">
        <f t="shared" si="6"/>
        <v>2898680.3</v>
      </c>
    </row>
    <row r="30" spans="1:37" ht="15">
      <c r="A30" s="22" t="s">
        <v>54</v>
      </c>
      <c r="B30" s="17" t="s">
        <v>86</v>
      </c>
      <c r="C30" s="27">
        <v>15</v>
      </c>
      <c r="D30" s="14" t="s">
        <v>63</v>
      </c>
      <c r="E30" s="17" t="s">
        <v>87</v>
      </c>
      <c r="F30" s="17" t="s">
        <v>43</v>
      </c>
      <c r="G30" s="23">
        <v>314114</v>
      </c>
      <c r="H30" s="23">
        <f t="shared" si="0"/>
        <v>314114</v>
      </c>
      <c r="I30" s="23">
        <f t="shared" si="1"/>
        <v>94234.2</v>
      </c>
      <c r="J30" s="17"/>
      <c r="K30" s="14">
        <v>57335</v>
      </c>
      <c r="L30" s="17"/>
      <c r="M30" s="17"/>
      <c r="N30" s="17"/>
      <c r="O30" s="14"/>
      <c r="P30" s="18">
        <f t="shared" si="2"/>
        <v>125645.6</v>
      </c>
      <c r="Q30" s="18">
        <v>180937</v>
      </c>
      <c r="R30" s="17"/>
      <c r="S30" s="17"/>
      <c r="T30" s="17"/>
      <c r="U30" s="17"/>
      <c r="V30" s="17"/>
      <c r="W30" s="17"/>
      <c r="X30" s="17"/>
      <c r="Y30" s="17"/>
      <c r="Z30" s="17"/>
      <c r="AA30" s="18">
        <f t="shared" si="3"/>
        <v>0</v>
      </c>
      <c r="AB30" s="18">
        <f t="shared" si="4"/>
        <v>0</v>
      </c>
      <c r="AC30" s="13" t="s">
        <v>44</v>
      </c>
      <c r="AD30" s="18">
        <f t="shared" si="5"/>
        <v>1086379.7999999998</v>
      </c>
      <c r="AE30" s="18">
        <v>83984</v>
      </c>
      <c r="AF30" s="18">
        <v>54586</v>
      </c>
      <c r="AG30" s="24">
        <v>10178</v>
      </c>
      <c r="AH30" s="20">
        <v>41652</v>
      </c>
      <c r="AI30" s="17"/>
      <c r="AJ30" s="17"/>
      <c r="AK30" s="25">
        <f t="shared" si="6"/>
        <v>992217.7999999998</v>
      </c>
    </row>
    <row r="31" spans="1:37" ht="15">
      <c r="A31" s="22" t="s">
        <v>40</v>
      </c>
      <c r="B31" s="17" t="s">
        <v>88</v>
      </c>
      <c r="C31" s="27">
        <v>15</v>
      </c>
      <c r="D31" s="14" t="s">
        <v>63</v>
      </c>
      <c r="E31" s="17" t="s">
        <v>73</v>
      </c>
      <c r="F31" s="17" t="s">
        <v>43</v>
      </c>
      <c r="G31" s="23">
        <v>159225</v>
      </c>
      <c r="H31" s="23">
        <f t="shared" si="0"/>
        <v>159225</v>
      </c>
      <c r="I31" s="23">
        <f t="shared" si="1"/>
        <v>47767.5</v>
      </c>
      <c r="J31" s="17"/>
      <c r="K31" s="14">
        <v>57335</v>
      </c>
      <c r="L31" s="17"/>
      <c r="M31" s="17"/>
      <c r="N31" s="17"/>
      <c r="O31" s="14"/>
      <c r="P31" s="18">
        <f t="shared" si="2"/>
        <v>63690</v>
      </c>
      <c r="Q31" s="18">
        <v>180937</v>
      </c>
      <c r="R31" s="17"/>
      <c r="S31" s="17"/>
      <c r="T31" s="17"/>
      <c r="U31" s="17"/>
      <c r="V31" s="17"/>
      <c r="W31" s="18">
        <v>100000</v>
      </c>
      <c r="X31" s="17"/>
      <c r="Y31" s="17"/>
      <c r="Z31" s="17"/>
      <c r="AA31" s="18">
        <f t="shared" si="3"/>
        <v>0</v>
      </c>
      <c r="AB31" s="18">
        <f t="shared" si="4"/>
        <v>0</v>
      </c>
      <c r="AC31" s="13" t="s">
        <v>44</v>
      </c>
      <c r="AD31" s="18">
        <f t="shared" si="5"/>
        <v>768179.5</v>
      </c>
      <c r="AE31" s="18">
        <v>45617</v>
      </c>
      <c r="AF31" s="18">
        <v>29649</v>
      </c>
      <c r="AG31" s="24">
        <v>2461</v>
      </c>
      <c r="AH31" s="20">
        <v>41640</v>
      </c>
      <c r="AI31" s="17"/>
      <c r="AJ31" s="17"/>
      <c r="AK31" s="25">
        <f t="shared" si="6"/>
        <v>720101.5</v>
      </c>
    </row>
    <row r="32" spans="1:37" ht="15">
      <c r="A32" s="22" t="s">
        <v>54</v>
      </c>
      <c r="B32" s="17" t="s">
        <v>89</v>
      </c>
      <c r="C32" s="27">
        <v>15</v>
      </c>
      <c r="D32" s="14" t="s">
        <v>63</v>
      </c>
      <c r="E32" s="17" t="s">
        <v>85</v>
      </c>
      <c r="F32" s="17" t="s">
        <v>43</v>
      </c>
      <c r="G32" s="23">
        <v>413439</v>
      </c>
      <c r="H32" s="23">
        <f t="shared" si="0"/>
        <v>413439</v>
      </c>
      <c r="I32" s="23">
        <f t="shared" si="1"/>
        <v>124031.7</v>
      </c>
      <c r="J32" s="17"/>
      <c r="K32" s="14">
        <v>57335</v>
      </c>
      <c r="L32" s="17"/>
      <c r="M32" s="17"/>
      <c r="N32" s="17"/>
      <c r="O32" s="14"/>
      <c r="P32" s="18">
        <f t="shared" si="2"/>
        <v>165375.6</v>
      </c>
      <c r="Q32" s="18">
        <v>180937</v>
      </c>
      <c r="R32" s="17"/>
      <c r="S32" s="17"/>
      <c r="T32" s="17"/>
      <c r="U32" s="17"/>
      <c r="V32" s="17"/>
      <c r="W32" s="18">
        <v>1850000</v>
      </c>
      <c r="X32" s="17"/>
      <c r="Y32" s="17"/>
      <c r="Z32" s="17"/>
      <c r="AA32" s="18">
        <f t="shared" si="3"/>
        <v>0</v>
      </c>
      <c r="AB32" s="18">
        <f t="shared" si="4"/>
        <v>0</v>
      </c>
      <c r="AC32" s="13" t="s">
        <v>44</v>
      </c>
      <c r="AD32" s="18">
        <f t="shared" si="5"/>
        <v>3204557.3</v>
      </c>
      <c r="AE32" s="18">
        <v>108588</v>
      </c>
      <c r="AF32" s="18">
        <v>70577</v>
      </c>
      <c r="AG32" s="24">
        <v>197289</v>
      </c>
      <c r="AH32" s="20">
        <v>41652</v>
      </c>
      <c r="AI32" s="17"/>
      <c r="AJ32" s="17"/>
      <c r="AK32" s="25">
        <f t="shared" si="6"/>
        <v>2898680.3</v>
      </c>
    </row>
    <row r="33" spans="1:37" ht="15">
      <c r="A33" s="22" t="s">
        <v>54</v>
      </c>
      <c r="B33" s="17" t="s">
        <v>90</v>
      </c>
      <c r="C33" s="27">
        <v>15</v>
      </c>
      <c r="D33" s="14" t="s">
        <v>63</v>
      </c>
      <c r="E33" s="17" t="s">
        <v>91</v>
      </c>
      <c r="F33" s="17" t="s">
        <v>43</v>
      </c>
      <c r="G33" s="23">
        <v>314114</v>
      </c>
      <c r="H33" s="23">
        <f t="shared" si="0"/>
        <v>314114</v>
      </c>
      <c r="I33" s="23">
        <f t="shared" si="1"/>
        <v>94234.2</v>
      </c>
      <c r="J33" s="17"/>
      <c r="K33" s="14">
        <v>57335</v>
      </c>
      <c r="L33" s="17"/>
      <c r="M33" s="17"/>
      <c r="N33" s="17"/>
      <c r="O33" s="14"/>
      <c r="P33" s="18">
        <f t="shared" si="2"/>
        <v>125645.6</v>
      </c>
      <c r="Q33" s="18">
        <v>180937</v>
      </c>
      <c r="R33" s="17"/>
      <c r="S33" s="17"/>
      <c r="T33" s="17"/>
      <c r="U33" s="17"/>
      <c r="V33" s="17"/>
      <c r="W33" s="30">
        <v>450000</v>
      </c>
      <c r="X33" s="17"/>
      <c r="Y33" s="17"/>
      <c r="Z33" s="17"/>
      <c r="AA33" s="18">
        <f t="shared" si="3"/>
        <v>0</v>
      </c>
      <c r="AB33" s="18">
        <f t="shared" si="4"/>
        <v>0</v>
      </c>
      <c r="AC33" s="13" t="s">
        <v>44</v>
      </c>
      <c r="AD33" s="18">
        <f t="shared" si="5"/>
        <v>1536379.7999999998</v>
      </c>
      <c r="AE33" s="18">
        <v>89521</v>
      </c>
      <c r="AF33" s="18">
        <v>54586</v>
      </c>
      <c r="AG33" s="24">
        <v>28160</v>
      </c>
      <c r="AH33" s="17"/>
      <c r="AI33" s="17"/>
      <c r="AJ33" s="17"/>
      <c r="AK33" s="25">
        <f t="shared" si="6"/>
        <v>1418698.7999999998</v>
      </c>
    </row>
    <row r="34" spans="1:37" ht="15">
      <c r="A34" s="17" t="s">
        <v>48</v>
      </c>
      <c r="B34" s="17" t="s">
        <v>92</v>
      </c>
      <c r="C34" s="27">
        <v>15</v>
      </c>
      <c r="D34" s="14" t="s">
        <v>63</v>
      </c>
      <c r="E34" s="17" t="s">
        <v>50</v>
      </c>
      <c r="F34" s="17" t="s">
        <v>43</v>
      </c>
      <c r="G34" s="23">
        <v>166428</v>
      </c>
      <c r="H34" s="23">
        <f t="shared" si="0"/>
        <v>166428</v>
      </c>
      <c r="I34" s="23">
        <f t="shared" si="1"/>
        <v>49928.4</v>
      </c>
      <c r="J34" s="17"/>
      <c r="K34" s="14">
        <v>57335</v>
      </c>
      <c r="L34" s="17"/>
      <c r="M34" s="17"/>
      <c r="N34" s="17"/>
      <c r="O34" s="14"/>
      <c r="P34" s="18">
        <f t="shared" si="2"/>
        <v>66571.2</v>
      </c>
      <c r="Q34" s="18">
        <v>126655</v>
      </c>
      <c r="R34" s="17"/>
      <c r="S34" s="17"/>
      <c r="T34" s="17"/>
      <c r="U34" s="17"/>
      <c r="V34" s="17"/>
      <c r="W34" s="31">
        <v>195000</v>
      </c>
      <c r="X34" s="17"/>
      <c r="Y34" s="17"/>
      <c r="Z34" s="17"/>
      <c r="AA34" s="18">
        <f t="shared" si="3"/>
        <v>0</v>
      </c>
      <c r="AB34" s="18">
        <f t="shared" si="4"/>
        <v>0</v>
      </c>
      <c r="AC34" s="13" t="s">
        <v>44</v>
      </c>
      <c r="AD34" s="18">
        <f t="shared" si="5"/>
        <v>828345.6000000001</v>
      </c>
      <c r="AE34" s="18">
        <v>50790</v>
      </c>
      <c r="AF34" s="18">
        <v>30808</v>
      </c>
      <c r="AG34" s="24">
        <v>4499</v>
      </c>
      <c r="AH34" s="17"/>
      <c r="AI34" s="17"/>
      <c r="AJ34" s="17"/>
      <c r="AK34" s="18">
        <f t="shared" si="6"/>
        <v>773056.6000000001</v>
      </c>
    </row>
    <row r="35" spans="3:33" ht="15">
      <c r="C35" s="32"/>
      <c r="G35" s="33"/>
      <c r="H35" s="33"/>
      <c r="I35" s="33"/>
      <c r="O35" s="33"/>
      <c r="AG35" s="32"/>
    </row>
    <row r="36" spans="1:37" ht="15">
      <c r="A36" s="17"/>
      <c r="B36" s="17"/>
      <c r="C36" s="34"/>
      <c r="D36" s="17"/>
      <c r="E36" s="17"/>
      <c r="F36" s="17"/>
      <c r="G36" s="23">
        <f>SUM(G6:G35)</f>
        <v>6858497</v>
      </c>
      <c r="H36" s="23">
        <f aca="true" t="shared" si="7" ref="H36:AB36">SUM(H6:H35)</f>
        <v>6858497</v>
      </c>
      <c r="I36" s="23">
        <f t="shared" si="7"/>
        <v>2057549.0999999994</v>
      </c>
      <c r="J36" s="18">
        <f t="shared" si="7"/>
        <v>0</v>
      </c>
      <c r="K36" s="18">
        <f t="shared" si="7"/>
        <v>1498861</v>
      </c>
      <c r="L36" s="18">
        <f t="shared" si="7"/>
        <v>0</v>
      </c>
      <c r="M36" s="18">
        <f t="shared" si="7"/>
        <v>1869774</v>
      </c>
      <c r="N36" s="18">
        <f t="shared" si="7"/>
        <v>2160225</v>
      </c>
      <c r="O36" s="23">
        <f t="shared" si="7"/>
        <v>238527</v>
      </c>
      <c r="P36" s="18">
        <f t="shared" si="7"/>
        <v>2743398.8000000007</v>
      </c>
      <c r="Q36" s="18">
        <f t="shared" si="7"/>
        <v>5192891</v>
      </c>
      <c r="R36" s="18">
        <f t="shared" si="7"/>
        <v>233400</v>
      </c>
      <c r="S36" s="18">
        <f t="shared" si="7"/>
        <v>0</v>
      </c>
      <c r="T36" s="18">
        <f t="shared" si="7"/>
        <v>0</v>
      </c>
      <c r="U36" s="18">
        <f t="shared" si="7"/>
        <v>0</v>
      </c>
      <c r="V36" s="18">
        <f t="shared" si="7"/>
        <v>0</v>
      </c>
      <c r="W36" s="18">
        <f t="shared" si="7"/>
        <v>7840000</v>
      </c>
      <c r="X36" s="18">
        <f t="shared" si="7"/>
        <v>0</v>
      </c>
      <c r="Y36" s="18">
        <f t="shared" si="7"/>
        <v>122</v>
      </c>
      <c r="Z36" s="18">
        <f t="shared" si="7"/>
        <v>72</v>
      </c>
      <c r="AA36" s="18">
        <f t="shared" si="7"/>
        <v>281653.5789473684</v>
      </c>
      <c r="AB36" s="18">
        <f t="shared" si="7"/>
        <v>203347.2</v>
      </c>
      <c r="AC36" s="17"/>
      <c r="AD36" s="18">
        <f>SUM(AD6:AD35)</f>
        <v>38036620.678947374</v>
      </c>
      <c r="AE36" s="18">
        <f>SUM(AE6:AE35)</f>
        <v>2439033</v>
      </c>
      <c r="AF36" s="18">
        <f>SUM(AF6:AF35)</f>
        <v>1549289</v>
      </c>
      <c r="AG36" s="18">
        <f>SUM(AG6:AG35)</f>
        <v>814581</v>
      </c>
      <c r="AH36" s="17"/>
      <c r="AI36" s="17"/>
      <c r="AJ36" s="17"/>
      <c r="AK36" s="18">
        <f>SUM(AK6:AK35)</f>
        <v>34783006.678947374</v>
      </c>
    </row>
  </sheetData>
  <sheetProtection/>
  <mergeCells count="28">
    <mergeCell ref="F4:F5"/>
    <mergeCell ref="A4:A5"/>
    <mergeCell ref="B4:B5"/>
    <mergeCell ref="C4:C5"/>
    <mergeCell ref="D4:D5"/>
    <mergeCell ref="E4:E5"/>
    <mergeCell ref="V4:V5"/>
    <mergeCell ref="G4:G5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U4:U5"/>
    <mergeCell ref="AH4:AH5"/>
    <mergeCell ref="AI4:AI5"/>
    <mergeCell ref="AJ4:AJ5"/>
    <mergeCell ref="AK4:AK5"/>
    <mergeCell ref="W4:W5"/>
    <mergeCell ref="X4:X5"/>
    <mergeCell ref="AC4:AC5"/>
    <mergeCell ref="AD4:AD5"/>
    <mergeCell ref="AE4:AF4"/>
    <mergeCell ref="AG4:A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2014-09-06T15:09:53Z</dcterms:created>
  <dcterms:modified xsi:type="dcterms:W3CDTF">2014-10-09T20:58:30Z</dcterms:modified>
  <cp:category/>
  <cp:version/>
  <cp:contentType/>
  <cp:contentStatus/>
</cp:coreProperties>
</file>