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95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<sst xmlns="http://schemas.openxmlformats.org/spreadsheetml/2006/main" count="215" uniqueCount="93">
  <si>
    <t>REMUNERACIONES MES DE MAYO 2014</t>
  </si>
  <si>
    <t>ESCALAFON</t>
  </si>
  <si>
    <t>NOMBRE</t>
  </si>
  <si>
    <t>NIVEL</t>
  </si>
  <si>
    <t>TIPO DE CONTRATO</t>
  </si>
  <si>
    <t>CARGO O FUNCION</t>
  </si>
  <si>
    <t>REGION</t>
  </si>
  <si>
    <t>SUELDO BASE</t>
  </si>
  <si>
    <t>A.P.S.</t>
  </si>
  <si>
    <t>ASIGNACIONES ESPECIALES</t>
  </si>
  <si>
    <t>DESEMPEÑO COLECTIVO</t>
  </si>
  <si>
    <t>BONO CONDUCTOR</t>
  </si>
  <si>
    <t>40% ZONA</t>
  </si>
  <si>
    <t>BONO ZONA EXTREMA TRIMESTRAL</t>
  </si>
  <si>
    <t>BONO ESCOLAR</t>
  </si>
  <si>
    <t>BONO ADIC. ESCOLARIDAD</t>
  </si>
  <si>
    <t>AGUINALDO</t>
  </si>
  <si>
    <t>BONO  VACACIONES</t>
  </si>
  <si>
    <t>BONO ESPECIAL</t>
  </si>
  <si>
    <t>ASIG. TRANS. ART. 45</t>
  </si>
  <si>
    <t>OTROS</t>
  </si>
  <si>
    <t>UNIDAD MONETARIA</t>
  </si>
  <si>
    <t>REM. BRUTA MENSUAL</t>
  </si>
  <si>
    <t>PREVISION SOCIAL</t>
  </si>
  <si>
    <t>IMPTO. UNICO</t>
  </si>
  <si>
    <t>INICIO CONTRATO</t>
  </si>
  <si>
    <t>VIGENCIA RELACION LABORAL</t>
  </si>
  <si>
    <t>OBSERVACIONES DECRETOS</t>
  </si>
  <si>
    <t>TOTAL LIQUIDO</t>
  </si>
  <si>
    <t>ASIG. DESEMP. DIFICIL</t>
  </si>
  <si>
    <t>PLAN. SUPLEM. LEY 20.250</t>
  </si>
  <si>
    <t>ASIG. LEY 18717</t>
  </si>
  <si>
    <t>ASIG. DE MERITO</t>
  </si>
  <si>
    <t>FIJO</t>
  </si>
  <si>
    <t xml:space="preserve"> VARIABLE</t>
  </si>
  <si>
    <t>No.Horas EXTRAS</t>
  </si>
  <si>
    <t>VALOR HRS.EXT.</t>
  </si>
  <si>
    <t>VALOR.HRS EXT.</t>
  </si>
  <si>
    <t>AFP</t>
  </si>
  <si>
    <t xml:space="preserve">SALUD </t>
  </si>
  <si>
    <t>ADMINISTRATIVO</t>
  </si>
  <si>
    <t>PEREZ CASTRO WILFREDO DEL CARMEN</t>
  </si>
  <si>
    <t>INDEFINIDO</t>
  </si>
  <si>
    <t>ANTOFAGASTA</t>
  </si>
  <si>
    <t>PESOS</t>
  </si>
  <si>
    <t>URQUIETA CORTES FELIX ANTONIO</t>
  </si>
  <si>
    <t>LEYTON LEYTON OSCAR ELICEO</t>
  </si>
  <si>
    <t>ENCARGDO DE PERSONAL</t>
  </si>
  <si>
    <t>TECNICO N/S</t>
  </si>
  <si>
    <t>GONZALEZ RIVAS RODOLFO BENJAMIN</t>
  </si>
  <si>
    <t>TECNICO DE ENFERMERIA N/S</t>
  </si>
  <si>
    <t>LOPEZ CANIBILO  MARIANELA ROCIO</t>
  </si>
  <si>
    <t>PLAZO FIJO</t>
  </si>
  <si>
    <t>RAMIREZ ARQUEROS ROSALIA LUISA</t>
  </si>
  <si>
    <t>ADMISITRATIVA</t>
  </si>
  <si>
    <t>REYES ESPINOSA PATRICIA VICTORIA</t>
  </si>
  <si>
    <t>PROFESIONAL</t>
  </si>
  <si>
    <t>ESPINOZA HURTADO HECTOR MAURICIO</t>
  </si>
  <si>
    <t>ODONTOLOGO</t>
  </si>
  <si>
    <t>COLLARTE ACUÑA FERNANDA MURIEL</t>
  </si>
  <si>
    <t>PSICOLOGA</t>
  </si>
  <si>
    <t>VARGAS LICUIME MILIZEN GERMAINE</t>
  </si>
  <si>
    <t>MATRONA</t>
  </si>
  <si>
    <t>AUXILIAR</t>
  </si>
  <si>
    <t>VARGAS LOPEZ  GUILLERMINA ELIZABEHT</t>
  </si>
  <si>
    <t>AUXILIAR DE SERVICIOS</t>
  </si>
  <si>
    <t>SANHUEZA SILVA MIREYA  DEL ROSARIO</t>
  </si>
  <si>
    <t>ENCARGADA DE FINANZAS</t>
  </si>
  <si>
    <t>LEDEZMA LOPEZ ALBERTO MARCELINO</t>
  </si>
  <si>
    <t>CONDUCTOR AMBULANCIA</t>
  </si>
  <si>
    <t>CARRIZO ESCALANTE ALFREDO FELIPE</t>
  </si>
  <si>
    <t>PENNA GALLARDO IVANNIA</t>
  </si>
  <si>
    <t>FUENTES OSSANDON  ANA YORMA</t>
  </si>
  <si>
    <t>ADMINISTRATIVA</t>
  </si>
  <si>
    <t>FLORRES MALUENDA GUSTAVO SEGUNDO</t>
  </si>
  <si>
    <t>JARA ESCOBAR CLAUDIA CAROLINA</t>
  </si>
  <si>
    <t>ENFERMERA</t>
  </si>
  <si>
    <t>MEJIAS MOYA MARCELO RAUL</t>
  </si>
  <si>
    <t xml:space="preserve">CONDUCTOR  </t>
  </si>
  <si>
    <t>BRIONES MANCILLA  ALBERTO EDUARDO</t>
  </si>
  <si>
    <t>CERDA ROBLES MARTA CAROLINA</t>
  </si>
  <si>
    <t>PIZARRO HUERTA DANIELA CECILIA</t>
  </si>
  <si>
    <t>LOPEZ RIVERA KAREN ANDREA</t>
  </si>
  <si>
    <t>KINESIOLOGA</t>
  </si>
  <si>
    <t>MIRANDA SILVA  CAROL DIANA</t>
  </si>
  <si>
    <t>MEDICO</t>
  </si>
  <si>
    <t>ZAMBRANO ZAMBRANO MANUEL ANTONIO</t>
  </si>
  <si>
    <t>NUTRICIONISTA</t>
  </si>
  <si>
    <t>ALVAREZ FLORES NICOL ANDREA</t>
  </si>
  <si>
    <t>ALDANA ALDAY KIMBERTY KAREN</t>
  </si>
  <si>
    <t>ESPINA VIDELA CLAUDIA CAROLINA</t>
  </si>
  <si>
    <t>JEFA ADMINISTRATIVA</t>
  </si>
  <si>
    <t>MUÑOZ GALVEZ PATRICIA ALEJANDRA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</si>
</sst>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Times New Roman"/>
      <family val="1"/>
    </font>
    <font>
      <b/>
      <sz val="14"/>
      <name val="Calibri"/>
      <family val="2"/>
    </font>
    <font>
      <b/>
      <sz val="10"/>
      <color indexed="8"/>
      <name val="MS Sans Serif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medium">
        <color indexed="9"/>
      </top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9" fontId="4" fillId="33" borderId="10" xfId="0" applyNumberFormat="1" applyFont="1" applyFill="1" applyBorder="1" applyAlignment="1" applyProtection="1">
      <alignment horizontal="center"/>
      <protection/>
    </xf>
    <xf numFmtId="0" fontId="3" fillId="33" borderId="11" xfId="51" applyFont="1" applyFill="1" applyBorder="1" applyAlignment="1">
      <alignment horizontal="center" wrapText="1"/>
      <protection/>
    </xf>
    <xf numFmtId="0" fontId="3" fillId="33" borderId="11" xfId="51" applyFont="1" applyFill="1" applyBorder="1" applyAlignment="1">
      <alignment horizontal="left" wrapText="1"/>
      <protection/>
    </xf>
    <xf numFmtId="49" fontId="4" fillId="33" borderId="12" xfId="0" applyNumberFormat="1" applyFont="1" applyFill="1" applyBorder="1" applyAlignment="1" applyProtection="1">
      <alignment horizontal="center" wrapText="1"/>
      <protection/>
    </xf>
    <xf numFmtId="0" fontId="7" fillId="33" borderId="12" xfId="0" applyFont="1" applyFill="1" applyBorder="1" applyAlignment="1" applyProtection="1">
      <alignment horizontal="center" wrapText="1"/>
      <protection/>
    </xf>
    <xf numFmtId="49" fontId="7" fillId="33" borderId="12" xfId="0" applyNumberFormat="1" applyFont="1" applyFill="1" applyBorder="1" applyAlignment="1" applyProtection="1">
      <alignment horizontal="center" wrapText="1"/>
      <protection/>
    </xf>
    <xf numFmtId="0" fontId="3" fillId="33" borderId="11" xfId="51" applyFont="1" applyFill="1" applyBorder="1" applyAlignment="1">
      <alignment horizontal="center"/>
      <protection/>
    </xf>
    <xf numFmtId="1" fontId="3" fillId="33" borderId="11" xfId="51" applyNumberFormat="1" applyFont="1" applyFill="1" applyBorder="1" applyAlignment="1">
      <alignment horizontal="center"/>
      <protection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 applyProtection="1">
      <alignment horizontal="center" vertical="center" wrapText="1"/>
      <protection/>
    </xf>
    <xf numFmtId="0" fontId="3" fillId="33" borderId="13" xfId="51" applyFont="1" applyFill="1" applyBorder="1" applyAlignment="1" applyProtection="1">
      <alignment horizontal="center" vertical="center" wrapText="1"/>
      <protection/>
    </xf>
    <xf numFmtId="0" fontId="3" fillId="33" borderId="11" xfId="51" applyFont="1" applyFill="1" applyBorder="1" applyAlignment="1" applyProtection="1">
      <alignment horizontal="center" wrapText="1"/>
      <protection/>
    </xf>
    <xf numFmtId="0" fontId="3" fillId="33" borderId="13" xfId="51" applyFont="1" applyFill="1" applyBorder="1" applyAlignment="1" applyProtection="1">
      <alignment horizontal="center" wrapText="1"/>
      <protection/>
    </xf>
    <xf numFmtId="0" fontId="43" fillId="33" borderId="11" xfId="51" applyFont="1" applyFill="1" applyBorder="1" applyAlignment="1">
      <alignment horizontal="center" vertical="center"/>
      <protection/>
    </xf>
    <xf numFmtId="0" fontId="43" fillId="33" borderId="13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/>
      <protection/>
    </xf>
    <xf numFmtId="41" fontId="3" fillId="33" borderId="11" xfId="51" applyNumberFormat="1" applyFont="1" applyFill="1" applyBorder="1" applyAlignment="1">
      <alignment horizontal="center" vertical="center" wrapText="1"/>
      <protection/>
    </xf>
    <xf numFmtId="41" fontId="3" fillId="33" borderId="13" xfId="51" applyNumberFormat="1" applyFont="1" applyFill="1" applyBorder="1" applyAlignment="1">
      <alignment horizontal="center" vertical="center" wrapText="1"/>
      <protection/>
    </xf>
    <xf numFmtId="0" fontId="5" fillId="14" borderId="14" xfId="51" applyFont="1" applyFill="1" applyBorder="1" applyAlignment="1">
      <alignment horizontal="center" vertical="center"/>
      <protection/>
    </xf>
    <xf numFmtId="0" fontId="5" fillId="14" borderId="15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wrapText="1"/>
      <protection/>
    </xf>
    <xf numFmtId="0" fontId="3" fillId="33" borderId="13" xfId="51" applyFont="1" applyFill="1" applyBorder="1" applyAlignment="1">
      <alignment horizontal="center" wrapText="1"/>
      <protection/>
    </xf>
    <xf numFmtId="0" fontId="3" fillId="33" borderId="16" xfId="51" applyFont="1" applyFill="1" applyBorder="1" applyAlignment="1">
      <alignment horizontal="center" vertical="center" wrapText="1"/>
      <protection/>
    </xf>
    <xf numFmtId="0" fontId="3" fillId="33" borderId="17" xfId="51" applyNumberFormat="1" applyFont="1" applyFill="1" applyBorder="1" applyAlignment="1">
      <alignment horizontal="center" vertical="center"/>
      <protection/>
    </xf>
    <xf numFmtId="0" fontId="3" fillId="33" borderId="0" xfId="51" applyNumberFormat="1" applyFont="1" applyFill="1" applyBorder="1" applyAlignment="1">
      <alignment horizontal="center" vertical="center"/>
      <protection/>
    </xf>
    <xf numFmtId="0" fontId="3" fillId="33" borderId="14" xfId="51" applyNumberFormat="1" applyFont="1" applyFill="1" applyBorder="1" applyAlignment="1">
      <alignment horizontal="center"/>
      <protection/>
    </xf>
    <xf numFmtId="0" fontId="3" fillId="33" borderId="18" xfId="51" applyNumberFormat="1" applyFont="1" applyFill="1" applyBorder="1" applyAlignment="1">
      <alignment horizontal="center"/>
      <protection/>
    </xf>
    <xf numFmtId="0" fontId="3" fillId="33" borderId="15" xfId="51" applyNumberFormat="1" applyFont="1" applyFill="1" applyBorder="1" applyAlignment="1">
      <alignment horizontal="center"/>
      <protection/>
    </xf>
    <xf numFmtId="0" fontId="3" fillId="33" borderId="14" xfId="51" applyFont="1" applyFill="1" applyBorder="1" applyAlignment="1">
      <alignment horizontal="center"/>
      <protection/>
    </xf>
    <xf numFmtId="0" fontId="3" fillId="33" borderId="15" xfId="51" applyFont="1" applyFill="1" applyBorder="1" applyAlignment="1">
      <alignment horizontal="center"/>
      <protection/>
    </xf>
    <xf numFmtId="0" fontId="3" fillId="33" borderId="11" xfId="51" applyFont="1" applyFill="1" applyBorder="1" applyAlignment="1" applyProtection="1">
      <alignment horizontal="center" vertical="center"/>
      <protection/>
    </xf>
    <xf numFmtId="0" fontId="3" fillId="33" borderId="13" xfId="5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K37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7.57421875" style="0" customWidth="1"/>
    <col min="2" max="2" width="27.421875" style="0" customWidth="1"/>
    <col min="4" max="4" width="17.8515625" style="0" customWidth="1"/>
    <col min="5" max="5" width="23.140625" style="0" customWidth="1"/>
    <col min="6" max="6" width="14.00390625" style="0" customWidth="1"/>
    <col min="7" max="7" width="13.421875" style="0" customWidth="1"/>
    <col min="13" max="13" width="16.140625" style="0" customWidth="1"/>
    <col min="14" max="14" width="17.140625" style="0" customWidth="1"/>
    <col min="15" max="15" width="16.8515625" style="0" customWidth="1"/>
    <col min="19" max="19" width="18.140625" style="0" customWidth="1"/>
    <col min="21" max="21" width="17.140625" style="0" customWidth="1"/>
    <col min="22" max="22" width="13.140625" style="0" bestFit="1" customWidth="1"/>
    <col min="29" max="29" width="15.8515625" style="0" customWidth="1"/>
    <col min="30" max="30" width="15.421875" style="0" customWidth="1"/>
    <col min="31" max="31" width="10.28125" style="0" customWidth="1"/>
    <col min="34" max="35" width="14.28125" style="0" customWidth="1"/>
    <col min="36" max="36" width="17.421875" style="0" customWidth="1"/>
    <col min="37" max="37" width="20.421875" style="2" customWidth="1"/>
  </cols>
  <sheetData>
    <row r="3" ht="30.75">
      <c r="D3" s="1" t="s">
        <v>0</v>
      </c>
    </row>
    <row r="4" spans="2:33" ht="15.75" thickBot="1">
      <c r="B4">
        <v>8</v>
      </c>
      <c r="C4">
        <v>8</v>
      </c>
      <c r="AE4">
        <v>8</v>
      </c>
      <c r="AF4">
        <v>8</v>
      </c>
      <c r="AG4">
        <v>8</v>
      </c>
    </row>
    <row r="5" spans="1:37" ht="18.75" customHeight="1">
      <c r="A5" s="49" t="s">
        <v>1</v>
      </c>
      <c r="B5" s="49" t="s">
        <v>2</v>
      </c>
      <c r="C5" s="49" t="s">
        <v>3</v>
      </c>
      <c r="D5" s="25" t="s">
        <v>4</v>
      </c>
      <c r="E5" s="25" t="s">
        <v>5</v>
      </c>
      <c r="F5" s="33" t="s">
        <v>6</v>
      </c>
      <c r="G5" s="41" t="s">
        <v>7</v>
      </c>
      <c r="H5" s="42" t="s">
        <v>8</v>
      </c>
      <c r="I5" s="44" t="s">
        <v>9</v>
      </c>
      <c r="J5" s="45"/>
      <c r="K5" s="45"/>
      <c r="L5" s="46"/>
      <c r="M5" s="47" t="s">
        <v>10</v>
      </c>
      <c r="N5" s="48"/>
      <c r="O5" s="25" t="s">
        <v>11</v>
      </c>
      <c r="P5" s="25" t="s">
        <v>12</v>
      </c>
      <c r="Q5" s="25" t="s">
        <v>13</v>
      </c>
      <c r="R5" s="25" t="s">
        <v>14</v>
      </c>
      <c r="S5" s="25" t="s">
        <v>15</v>
      </c>
      <c r="T5" s="25" t="s">
        <v>16</v>
      </c>
      <c r="U5" s="39" t="s">
        <v>17</v>
      </c>
      <c r="V5" s="25" t="s">
        <v>18</v>
      </c>
      <c r="W5" s="25" t="s">
        <v>19</v>
      </c>
      <c r="X5" s="33" t="s">
        <v>20</v>
      </c>
      <c r="Y5" s="3">
        <v>0.25</v>
      </c>
      <c r="Z5" s="3">
        <v>0.5</v>
      </c>
      <c r="AA5" s="3">
        <v>0.25</v>
      </c>
      <c r="AB5" s="3">
        <v>0.5</v>
      </c>
      <c r="AC5" s="25" t="s">
        <v>21</v>
      </c>
      <c r="AD5" s="35" t="s">
        <v>22</v>
      </c>
      <c r="AE5" s="37" t="s">
        <v>23</v>
      </c>
      <c r="AF5" s="38"/>
      <c r="AG5" s="35" t="s">
        <v>24</v>
      </c>
      <c r="AH5" s="25" t="s">
        <v>25</v>
      </c>
      <c r="AI5" s="27" t="s">
        <v>26</v>
      </c>
      <c r="AJ5" s="29" t="s">
        <v>27</v>
      </c>
      <c r="AK5" s="31" t="s">
        <v>28</v>
      </c>
    </row>
    <row r="6" spans="1:37" s="11" customFormat="1" ht="42" customHeight="1">
      <c r="A6" s="50"/>
      <c r="B6" s="50"/>
      <c r="C6" s="50"/>
      <c r="D6" s="26"/>
      <c r="E6" s="26"/>
      <c r="F6" s="34"/>
      <c r="G6" s="41"/>
      <c r="H6" s="43"/>
      <c r="I6" s="4" t="s">
        <v>29</v>
      </c>
      <c r="J6" s="4" t="s">
        <v>30</v>
      </c>
      <c r="K6" s="4" t="s">
        <v>31</v>
      </c>
      <c r="L6" s="5" t="s">
        <v>32</v>
      </c>
      <c r="M6" s="4" t="s">
        <v>33</v>
      </c>
      <c r="N6" s="4" t="s">
        <v>34</v>
      </c>
      <c r="O6" s="26"/>
      <c r="P6" s="26"/>
      <c r="Q6" s="26"/>
      <c r="R6" s="26"/>
      <c r="S6" s="26"/>
      <c r="T6" s="26"/>
      <c r="U6" s="40"/>
      <c r="V6" s="26"/>
      <c r="W6" s="26"/>
      <c r="X6" s="34"/>
      <c r="Y6" s="6" t="s">
        <v>35</v>
      </c>
      <c r="Z6" s="6" t="s">
        <v>35</v>
      </c>
      <c r="AA6" s="7" t="s">
        <v>36</v>
      </c>
      <c r="AB6" s="8" t="s">
        <v>37</v>
      </c>
      <c r="AC6" s="26"/>
      <c r="AD6" s="36"/>
      <c r="AE6" s="9" t="s">
        <v>38</v>
      </c>
      <c r="AF6" s="10" t="s">
        <v>39</v>
      </c>
      <c r="AG6" s="36"/>
      <c r="AH6" s="26"/>
      <c r="AI6" s="28"/>
      <c r="AJ6" s="30"/>
      <c r="AK6" s="32"/>
    </row>
    <row r="7" spans="1:37" ht="15">
      <c r="A7" s="12" t="s">
        <v>40</v>
      </c>
      <c r="B7" s="12" t="s">
        <v>41</v>
      </c>
      <c r="C7" s="13">
        <v>14</v>
      </c>
      <c r="D7" s="13" t="s">
        <v>42</v>
      </c>
      <c r="E7" s="12" t="s">
        <v>40</v>
      </c>
      <c r="F7" s="12" t="s">
        <v>43</v>
      </c>
      <c r="G7" s="14">
        <v>172304</v>
      </c>
      <c r="H7" s="14">
        <f>G7</f>
        <v>172304</v>
      </c>
      <c r="I7" s="14">
        <f>(G7+H7)*15%</f>
        <v>51691.2</v>
      </c>
      <c r="J7" s="14"/>
      <c r="K7" s="13">
        <v>67674</v>
      </c>
      <c r="L7" s="14"/>
      <c r="M7" s="12"/>
      <c r="N7" s="12"/>
      <c r="O7" s="14"/>
      <c r="P7" s="14">
        <f>G7*40%</f>
        <v>68921.6</v>
      </c>
      <c r="Q7" s="14"/>
      <c r="R7" s="12"/>
      <c r="S7" s="12"/>
      <c r="T7" s="12"/>
      <c r="U7" s="12"/>
      <c r="V7" s="12"/>
      <c r="W7" s="14">
        <v>100000</v>
      </c>
      <c r="X7" s="12"/>
      <c r="Y7" s="12">
        <v>5</v>
      </c>
      <c r="Z7" s="12"/>
      <c r="AA7" s="14">
        <f>((($G7+$H7)/190)*1.25)*Y7</f>
        <v>11335.78947368421</v>
      </c>
      <c r="AB7" s="14">
        <f>((($G7+$H7)/190)*1.5)*Z7</f>
        <v>0</v>
      </c>
      <c r="AC7" s="12" t="s">
        <v>44</v>
      </c>
      <c r="AD7" s="14">
        <f>SUM(G7:AB7)-Y7-Z7</f>
        <v>644230.5894736842</v>
      </c>
      <c r="AE7" s="14">
        <v>53264</v>
      </c>
      <c r="AF7" s="14">
        <v>32478</v>
      </c>
      <c r="AG7" s="14">
        <v>0</v>
      </c>
      <c r="AH7" s="15">
        <v>39125</v>
      </c>
      <c r="AI7" s="12"/>
      <c r="AJ7" s="12"/>
      <c r="AK7" s="16">
        <f aca="true" t="shared" si="0" ref="AK7:AK35">AD7-AE7-AG7</f>
        <v>590966.5894736842</v>
      </c>
    </row>
    <row r="8" spans="1:37" ht="15">
      <c r="A8" s="12" t="s">
        <v>40</v>
      </c>
      <c r="B8" s="12" t="s">
        <v>45</v>
      </c>
      <c r="C8" s="13">
        <v>14</v>
      </c>
      <c r="D8" s="13" t="s">
        <v>42</v>
      </c>
      <c r="E8" s="12" t="s">
        <v>40</v>
      </c>
      <c r="F8" s="12" t="s">
        <v>43</v>
      </c>
      <c r="G8" s="14">
        <v>172304</v>
      </c>
      <c r="H8" s="14">
        <f>G8</f>
        <v>172304</v>
      </c>
      <c r="I8" s="14">
        <f>(G8+H8)*15%</f>
        <v>51691.2</v>
      </c>
      <c r="J8" s="14"/>
      <c r="K8" s="13">
        <v>67674</v>
      </c>
      <c r="L8" s="14"/>
      <c r="M8" s="12"/>
      <c r="N8" s="12"/>
      <c r="O8" s="14"/>
      <c r="P8" s="14">
        <f>G8*40%</f>
        <v>68921.6</v>
      </c>
      <c r="Q8" s="14"/>
      <c r="R8" s="12"/>
      <c r="S8" s="12"/>
      <c r="T8" s="12"/>
      <c r="U8" s="12"/>
      <c r="V8" s="12"/>
      <c r="W8" s="14">
        <v>100000</v>
      </c>
      <c r="X8" s="12"/>
      <c r="Y8" s="12"/>
      <c r="Z8" s="12"/>
      <c r="AA8" s="14">
        <f aca="true" t="shared" si="1" ref="AA8:AA35">((($G8+$H8)/190)*1.25)*Y8</f>
        <v>0</v>
      </c>
      <c r="AB8" s="14">
        <f aca="true" t="shared" si="2" ref="AB8:AB35">((($G8+$H8)/190)*1.5)*Z8</f>
        <v>0</v>
      </c>
      <c r="AC8" s="13" t="s">
        <v>44</v>
      </c>
      <c r="AD8" s="14">
        <f aca="true" t="shared" si="3" ref="AD8:AD35">SUM(G8:AB8)-Y8-Z8</f>
        <v>632894.8</v>
      </c>
      <c r="AE8" s="14">
        <v>53542</v>
      </c>
      <c r="AF8" s="14">
        <v>32478</v>
      </c>
      <c r="AG8" s="14">
        <v>0</v>
      </c>
      <c r="AH8" s="15">
        <v>39220</v>
      </c>
      <c r="AI8" s="12"/>
      <c r="AJ8" s="12"/>
      <c r="AK8" s="16">
        <f t="shared" si="0"/>
        <v>579352.8</v>
      </c>
    </row>
    <row r="9" spans="1:37" ht="15">
      <c r="A9" s="12" t="s">
        <v>40</v>
      </c>
      <c r="B9" s="12" t="s">
        <v>46</v>
      </c>
      <c r="C9" s="16">
        <v>14</v>
      </c>
      <c r="D9" s="13" t="s">
        <v>42</v>
      </c>
      <c r="E9" s="12" t="s">
        <v>47</v>
      </c>
      <c r="F9" s="12" t="s">
        <v>43</v>
      </c>
      <c r="G9" s="14">
        <v>172304</v>
      </c>
      <c r="H9" s="14">
        <f aca="true" t="shared" si="4" ref="H9:H35">G9</f>
        <v>172304</v>
      </c>
      <c r="I9" s="14">
        <f aca="true" t="shared" si="5" ref="I9:I35">(G9+H9)*15%</f>
        <v>51691.2</v>
      </c>
      <c r="J9" s="14"/>
      <c r="K9" s="13">
        <v>67674</v>
      </c>
      <c r="L9" s="14"/>
      <c r="M9" s="12"/>
      <c r="N9" s="12"/>
      <c r="O9" s="14"/>
      <c r="P9" s="14">
        <f aca="true" t="shared" si="6" ref="P9:P35">G9*40%</f>
        <v>68921.6</v>
      </c>
      <c r="Q9" s="14"/>
      <c r="R9" s="12"/>
      <c r="S9" s="12"/>
      <c r="T9" s="12"/>
      <c r="U9" s="12"/>
      <c r="V9" s="12"/>
      <c r="W9" s="12">
        <v>250000</v>
      </c>
      <c r="X9" s="12"/>
      <c r="Y9" s="12">
        <v>4</v>
      </c>
      <c r="Z9" s="12"/>
      <c r="AA9" s="14">
        <f t="shared" si="1"/>
        <v>9068.631578947368</v>
      </c>
      <c r="AB9" s="14">
        <f t="shared" si="2"/>
        <v>0</v>
      </c>
      <c r="AC9" s="13" t="s">
        <v>44</v>
      </c>
      <c r="AD9" s="14">
        <f t="shared" si="3"/>
        <v>791963.4315789475</v>
      </c>
      <c r="AE9" s="14">
        <v>52290</v>
      </c>
      <c r="AF9" s="14">
        <v>32478</v>
      </c>
      <c r="AG9" s="14">
        <v>2596</v>
      </c>
      <c r="AH9" s="15">
        <v>41183</v>
      </c>
      <c r="AI9" s="12"/>
      <c r="AJ9" s="12"/>
      <c r="AK9" s="16">
        <f t="shared" si="0"/>
        <v>737077.4315789475</v>
      </c>
    </row>
    <row r="10" spans="1:37" ht="15">
      <c r="A10" s="12" t="s">
        <v>48</v>
      </c>
      <c r="B10" s="12" t="s">
        <v>49</v>
      </c>
      <c r="C10" s="13">
        <v>11</v>
      </c>
      <c r="D10" s="13" t="s">
        <v>42</v>
      </c>
      <c r="E10" s="12" t="s">
        <v>50</v>
      </c>
      <c r="F10" s="12" t="s">
        <v>43</v>
      </c>
      <c r="G10" s="14">
        <v>221112</v>
      </c>
      <c r="H10" s="14">
        <f t="shared" si="4"/>
        <v>221112</v>
      </c>
      <c r="I10" s="14">
        <f t="shared" si="5"/>
        <v>66333.59999999999</v>
      </c>
      <c r="J10" s="14"/>
      <c r="K10" s="13">
        <v>18099</v>
      </c>
      <c r="L10" s="14"/>
      <c r="M10" s="12"/>
      <c r="N10" s="12"/>
      <c r="O10" s="14"/>
      <c r="P10" s="14">
        <f t="shared" si="6"/>
        <v>88444.8</v>
      </c>
      <c r="Q10" s="14"/>
      <c r="R10" s="12"/>
      <c r="S10" s="12"/>
      <c r="T10" s="12"/>
      <c r="U10" s="12"/>
      <c r="V10" s="12"/>
      <c r="W10" s="12">
        <v>220000</v>
      </c>
      <c r="X10" s="12"/>
      <c r="Y10" s="12"/>
      <c r="Z10" s="12"/>
      <c r="AA10" s="14">
        <f t="shared" si="1"/>
        <v>0</v>
      </c>
      <c r="AB10" s="14">
        <f t="shared" si="2"/>
        <v>0</v>
      </c>
      <c r="AC10" s="13" t="s">
        <v>44</v>
      </c>
      <c r="AD10" s="14">
        <f t="shared" si="3"/>
        <v>835101.4</v>
      </c>
      <c r="AE10" s="14">
        <v>60460</v>
      </c>
      <c r="AF10" s="14">
        <v>36866</v>
      </c>
      <c r="AG10" s="14">
        <v>6938</v>
      </c>
      <c r="AH10" s="17">
        <v>34508</v>
      </c>
      <c r="AI10" s="12"/>
      <c r="AJ10" s="12"/>
      <c r="AK10" s="16">
        <f t="shared" si="0"/>
        <v>767703.4</v>
      </c>
    </row>
    <row r="11" spans="1:37" ht="15">
      <c r="A11" s="12" t="s">
        <v>48</v>
      </c>
      <c r="B11" s="12" t="s">
        <v>51</v>
      </c>
      <c r="C11" s="13">
        <v>15</v>
      </c>
      <c r="D11" s="13" t="s">
        <v>52</v>
      </c>
      <c r="E11" s="12" t="s">
        <v>50</v>
      </c>
      <c r="F11" s="12" t="s">
        <v>43</v>
      </c>
      <c r="G11" s="14">
        <v>166428</v>
      </c>
      <c r="H11" s="14">
        <f t="shared" si="4"/>
        <v>166428</v>
      </c>
      <c r="I11" s="14">
        <f t="shared" si="5"/>
        <v>49928.4</v>
      </c>
      <c r="J11" s="14"/>
      <c r="K11" s="13">
        <v>57335</v>
      </c>
      <c r="L11" s="14"/>
      <c r="M11" s="12"/>
      <c r="N11" s="12"/>
      <c r="O11" s="14"/>
      <c r="P11" s="14">
        <f t="shared" si="6"/>
        <v>66571.2</v>
      </c>
      <c r="Q11" s="14"/>
      <c r="R11" s="12"/>
      <c r="S11" s="12"/>
      <c r="T11" s="12"/>
      <c r="U11" s="12"/>
      <c r="V11" s="12"/>
      <c r="W11" s="12">
        <v>195000</v>
      </c>
      <c r="X11" s="12"/>
      <c r="Y11" s="12"/>
      <c r="Z11" s="12"/>
      <c r="AA11" s="14">
        <f t="shared" si="1"/>
        <v>0</v>
      </c>
      <c r="AB11" s="14">
        <f t="shared" si="2"/>
        <v>0</v>
      </c>
      <c r="AC11" s="13" t="s">
        <v>44</v>
      </c>
      <c r="AD11" s="14">
        <f t="shared" si="3"/>
        <v>701690.6000000001</v>
      </c>
      <c r="AE11" s="14">
        <v>50790</v>
      </c>
      <c r="AF11" s="14">
        <v>30808</v>
      </c>
      <c r="AG11" s="14">
        <v>0</v>
      </c>
      <c r="AH11" s="15">
        <v>40360</v>
      </c>
      <c r="AI11" s="12"/>
      <c r="AJ11" s="12"/>
      <c r="AK11" s="16">
        <f t="shared" si="0"/>
        <v>650900.6000000001</v>
      </c>
    </row>
    <row r="12" spans="1:37" ht="15">
      <c r="A12" s="12" t="s">
        <v>40</v>
      </c>
      <c r="B12" s="12" t="s">
        <v>53</v>
      </c>
      <c r="C12" s="13">
        <v>7</v>
      </c>
      <c r="D12" s="13" t="s">
        <v>42</v>
      </c>
      <c r="E12" s="12" t="s">
        <v>54</v>
      </c>
      <c r="F12" s="12" t="s">
        <v>43</v>
      </c>
      <c r="G12" s="14">
        <v>263862</v>
      </c>
      <c r="H12" s="14">
        <f t="shared" si="4"/>
        <v>263862</v>
      </c>
      <c r="I12" s="14">
        <f t="shared" si="5"/>
        <v>79158.59999999999</v>
      </c>
      <c r="J12" s="14"/>
      <c r="K12" s="13">
        <v>16571</v>
      </c>
      <c r="L12" s="14"/>
      <c r="M12" s="12"/>
      <c r="N12" s="12"/>
      <c r="O12" s="14"/>
      <c r="P12" s="14">
        <f t="shared" si="6"/>
        <v>105544.8</v>
      </c>
      <c r="Q12" s="14"/>
      <c r="R12" s="12"/>
      <c r="S12" s="12"/>
      <c r="T12" s="12"/>
      <c r="U12" s="12"/>
      <c r="V12" s="12"/>
      <c r="W12" s="14">
        <v>100000</v>
      </c>
      <c r="X12" s="12"/>
      <c r="Y12" s="12">
        <v>8</v>
      </c>
      <c r="Z12" s="12"/>
      <c r="AA12" s="14">
        <f t="shared" si="1"/>
        <v>27774.947368421053</v>
      </c>
      <c r="AB12" s="14">
        <f t="shared" si="2"/>
        <v>0</v>
      </c>
      <c r="AC12" s="13" t="s">
        <v>44</v>
      </c>
      <c r="AD12" s="14">
        <f t="shared" si="3"/>
        <v>856773.347368421</v>
      </c>
      <c r="AE12" s="14">
        <v>71947</v>
      </c>
      <c r="AF12" s="14">
        <v>43642</v>
      </c>
      <c r="AG12" s="14">
        <v>1742</v>
      </c>
      <c r="AH12" s="15">
        <v>38384</v>
      </c>
      <c r="AI12" s="12"/>
      <c r="AJ12" s="12"/>
      <c r="AK12" s="16">
        <f t="shared" si="0"/>
        <v>783084.347368421</v>
      </c>
    </row>
    <row r="13" spans="1:37" ht="15">
      <c r="A13" s="12" t="s">
        <v>48</v>
      </c>
      <c r="B13" s="12" t="s">
        <v>55</v>
      </c>
      <c r="C13" s="13">
        <v>9</v>
      </c>
      <c r="D13" s="13" t="s">
        <v>42</v>
      </c>
      <c r="E13" s="12" t="s">
        <v>50</v>
      </c>
      <c r="F13" s="12" t="s">
        <v>43</v>
      </c>
      <c r="G13" s="14">
        <v>248454</v>
      </c>
      <c r="H13" s="14">
        <f t="shared" si="4"/>
        <v>248454</v>
      </c>
      <c r="I13" s="14">
        <f t="shared" si="5"/>
        <v>74536.2</v>
      </c>
      <c r="J13" s="14"/>
      <c r="K13" s="13">
        <v>19004</v>
      </c>
      <c r="L13" s="14"/>
      <c r="M13" s="12"/>
      <c r="N13" s="12"/>
      <c r="O13" s="14"/>
      <c r="P13" s="14">
        <f t="shared" si="6"/>
        <v>99381.6</v>
      </c>
      <c r="Q13" s="14"/>
      <c r="R13" s="12"/>
      <c r="S13" s="12"/>
      <c r="T13" s="12"/>
      <c r="U13" s="12"/>
      <c r="V13" s="12"/>
      <c r="W13" s="12">
        <v>220000</v>
      </c>
      <c r="X13" s="12"/>
      <c r="Y13" s="12"/>
      <c r="Z13" s="12"/>
      <c r="AA13" s="14">
        <f t="shared" si="1"/>
        <v>0</v>
      </c>
      <c r="AB13" s="14">
        <f t="shared" si="2"/>
        <v>0</v>
      </c>
      <c r="AC13" s="13" t="s">
        <v>44</v>
      </c>
      <c r="AD13" s="14">
        <f t="shared" si="3"/>
        <v>909829.7999999999</v>
      </c>
      <c r="AE13" s="14">
        <v>67547</v>
      </c>
      <c r="AF13" s="14">
        <v>41331</v>
      </c>
      <c r="AG13" s="14">
        <v>9466</v>
      </c>
      <c r="AH13" s="15">
        <v>34578</v>
      </c>
      <c r="AI13" s="12"/>
      <c r="AJ13" s="12"/>
      <c r="AK13" s="16">
        <f t="shared" si="0"/>
        <v>832816.7999999999</v>
      </c>
    </row>
    <row r="14" spans="1:37" ht="15">
      <c r="A14" s="12" t="s">
        <v>56</v>
      </c>
      <c r="B14" s="12" t="s">
        <v>57</v>
      </c>
      <c r="C14" s="13">
        <v>15</v>
      </c>
      <c r="D14" s="13" t="s">
        <v>42</v>
      </c>
      <c r="E14" s="12" t="s">
        <v>58</v>
      </c>
      <c r="F14" s="12" t="s">
        <v>43</v>
      </c>
      <c r="G14" s="14">
        <v>413439</v>
      </c>
      <c r="H14" s="14">
        <f t="shared" si="4"/>
        <v>413439</v>
      </c>
      <c r="I14" s="14">
        <f t="shared" si="5"/>
        <v>124031.7</v>
      </c>
      <c r="J14" s="14"/>
      <c r="K14" s="13">
        <v>57335</v>
      </c>
      <c r="L14" s="14"/>
      <c r="M14" s="12"/>
      <c r="N14" s="12"/>
      <c r="O14" s="14"/>
      <c r="P14" s="14">
        <f t="shared" si="6"/>
        <v>165375.6</v>
      </c>
      <c r="Q14" s="14"/>
      <c r="R14" s="12"/>
      <c r="S14" s="12"/>
      <c r="T14" s="12"/>
      <c r="U14" s="12"/>
      <c r="V14" s="12"/>
      <c r="W14" s="12">
        <v>200000</v>
      </c>
      <c r="X14" s="12"/>
      <c r="Y14" s="12"/>
      <c r="Z14" s="12"/>
      <c r="AA14" s="14">
        <f t="shared" si="1"/>
        <v>0</v>
      </c>
      <c r="AB14" s="14">
        <f t="shared" si="2"/>
        <v>0</v>
      </c>
      <c r="AC14" s="13" t="s">
        <v>44</v>
      </c>
      <c r="AD14" s="14">
        <f t="shared" si="3"/>
        <v>1373620.3</v>
      </c>
      <c r="AE14" s="14">
        <v>115343</v>
      </c>
      <c r="AF14" s="14">
        <v>111282</v>
      </c>
      <c r="AG14" s="14">
        <v>16808</v>
      </c>
      <c r="AH14" s="15">
        <v>41183</v>
      </c>
      <c r="AI14" s="12"/>
      <c r="AJ14" s="12"/>
      <c r="AK14" s="16">
        <f t="shared" si="0"/>
        <v>1241469.3</v>
      </c>
    </row>
    <row r="15" spans="1:37" ht="15">
      <c r="A15" s="12" t="s">
        <v>56</v>
      </c>
      <c r="B15" s="12" t="s">
        <v>59</v>
      </c>
      <c r="C15" s="13">
        <v>15</v>
      </c>
      <c r="D15" s="13" t="s">
        <v>52</v>
      </c>
      <c r="E15" s="12" t="s">
        <v>60</v>
      </c>
      <c r="F15" s="12" t="s">
        <v>43</v>
      </c>
      <c r="G15" s="14">
        <v>314114</v>
      </c>
      <c r="H15" s="14">
        <f t="shared" si="4"/>
        <v>314114</v>
      </c>
      <c r="I15" s="14">
        <f t="shared" si="5"/>
        <v>94234.2</v>
      </c>
      <c r="J15" s="14"/>
      <c r="K15" s="13">
        <v>57335</v>
      </c>
      <c r="L15" s="14"/>
      <c r="M15" s="12"/>
      <c r="N15" s="12"/>
      <c r="O15" s="14"/>
      <c r="P15" s="14">
        <f t="shared" si="6"/>
        <v>125645.6</v>
      </c>
      <c r="Q15" s="14"/>
      <c r="R15" s="12"/>
      <c r="S15" s="12"/>
      <c r="T15" s="12"/>
      <c r="U15" s="12"/>
      <c r="V15" s="12"/>
      <c r="W15" s="12"/>
      <c r="X15" s="12"/>
      <c r="Y15" s="12"/>
      <c r="Z15" s="12"/>
      <c r="AA15" s="14">
        <f t="shared" si="1"/>
        <v>0</v>
      </c>
      <c r="AB15" s="14">
        <f t="shared" si="2"/>
        <v>0</v>
      </c>
      <c r="AC15" s="13" t="s">
        <v>44</v>
      </c>
      <c r="AD15" s="14">
        <f t="shared" si="3"/>
        <v>905442.7999999999</v>
      </c>
      <c r="AE15" s="14">
        <v>89521</v>
      </c>
      <c r="AF15" s="14">
        <v>64137</v>
      </c>
      <c r="AG15" s="14">
        <v>2473</v>
      </c>
      <c r="AH15" s="15">
        <v>41052</v>
      </c>
      <c r="AI15" s="12"/>
      <c r="AJ15" s="12"/>
      <c r="AK15" s="16">
        <f t="shared" si="0"/>
        <v>813448.7999999999</v>
      </c>
    </row>
    <row r="16" spans="1:37" ht="15">
      <c r="A16" s="12" t="s">
        <v>56</v>
      </c>
      <c r="B16" s="12" t="s">
        <v>61</v>
      </c>
      <c r="C16" s="13">
        <v>14</v>
      </c>
      <c r="D16" s="13" t="s">
        <v>52</v>
      </c>
      <c r="E16" s="12" t="s">
        <v>62</v>
      </c>
      <c r="F16" s="12" t="s">
        <v>43</v>
      </c>
      <c r="G16" s="14">
        <v>342161</v>
      </c>
      <c r="H16" s="14">
        <f t="shared" si="4"/>
        <v>342161</v>
      </c>
      <c r="I16" s="14">
        <f t="shared" si="5"/>
        <v>102648.3</v>
      </c>
      <c r="J16" s="14"/>
      <c r="K16" s="13">
        <v>57335</v>
      </c>
      <c r="L16" s="14"/>
      <c r="M16" s="12"/>
      <c r="N16" s="12"/>
      <c r="O16" s="14"/>
      <c r="P16" s="14">
        <f t="shared" si="6"/>
        <v>136864.4</v>
      </c>
      <c r="Q16" s="14"/>
      <c r="R16" s="12"/>
      <c r="S16" s="12"/>
      <c r="T16" s="12"/>
      <c r="U16" s="12"/>
      <c r="V16" s="12"/>
      <c r="W16" s="12">
        <v>200000</v>
      </c>
      <c r="X16" s="12"/>
      <c r="Y16" s="12"/>
      <c r="Z16" s="12"/>
      <c r="AA16" s="14">
        <f t="shared" si="1"/>
        <v>0</v>
      </c>
      <c r="AB16" s="14">
        <f t="shared" si="2"/>
        <v>0</v>
      </c>
      <c r="AC16" s="13" t="s">
        <v>44</v>
      </c>
      <c r="AD16" s="14">
        <f t="shared" si="3"/>
        <v>1181169.7000000002</v>
      </c>
      <c r="AE16" s="14">
        <v>96588</v>
      </c>
      <c r="AF16" s="14">
        <v>59101</v>
      </c>
      <c r="AG16" s="14">
        <v>12972</v>
      </c>
      <c r="AH16" s="15">
        <v>41122</v>
      </c>
      <c r="AI16" s="12"/>
      <c r="AJ16" s="12"/>
      <c r="AK16" s="16">
        <f t="shared" si="0"/>
        <v>1071609.7000000002</v>
      </c>
    </row>
    <row r="17" spans="1:37" ht="15">
      <c r="A17" s="12" t="s">
        <v>63</v>
      </c>
      <c r="B17" s="12" t="s">
        <v>64</v>
      </c>
      <c r="C17" s="13">
        <v>15</v>
      </c>
      <c r="D17" s="13" t="s">
        <v>52</v>
      </c>
      <c r="E17" s="12" t="s">
        <v>65</v>
      </c>
      <c r="F17" s="12" t="s">
        <v>43</v>
      </c>
      <c r="G17" s="14">
        <v>148029</v>
      </c>
      <c r="H17" s="14">
        <f t="shared" si="4"/>
        <v>148029</v>
      </c>
      <c r="I17" s="14">
        <f t="shared" si="5"/>
        <v>44408.7</v>
      </c>
      <c r="J17" s="14"/>
      <c r="K17" s="13">
        <v>57335</v>
      </c>
      <c r="L17" s="14"/>
      <c r="M17" s="12"/>
      <c r="N17" s="12"/>
      <c r="O17" s="14"/>
      <c r="P17" s="14">
        <f t="shared" si="6"/>
        <v>59211.600000000006</v>
      </c>
      <c r="Q17" s="14"/>
      <c r="R17" s="12"/>
      <c r="S17" s="12"/>
      <c r="T17" s="12"/>
      <c r="U17" s="12"/>
      <c r="V17" s="12"/>
      <c r="W17" s="12"/>
      <c r="X17" s="12"/>
      <c r="Y17" s="12"/>
      <c r="Z17" s="12"/>
      <c r="AA17" s="14">
        <f t="shared" si="1"/>
        <v>0</v>
      </c>
      <c r="AB17" s="14">
        <f t="shared" si="2"/>
        <v>0</v>
      </c>
      <c r="AC17" s="13" t="s">
        <v>44</v>
      </c>
      <c r="AD17" s="14">
        <f t="shared" si="3"/>
        <v>457013.30000000005</v>
      </c>
      <c r="AE17" s="14">
        <v>45906</v>
      </c>
      <c r="AF17" s="14">
        <v>27846</v>
      </c>
      <c r="AG17" s="14">
        <v>0</v>
      </c>
      <c r="AH17" s="15">
        <v>41159</v>
      </c>
      <c r="AI17" s="12"/>
      <c r="AJ17" s="12"/>
      <c r="AK17" s="16">
        <f t="shared" si="0"/>
        <v>411107.30000000005</v>
      </c>
    </row>
    <row r="18" spans="1:37" ht="15">
      <c r="A18" s="12" t="s">
        <v>40</v>
      </c>
      <c r="B18" s="12" t="s">
        <v>66</v>
      </c>
      <c r="C18" s="13">
        <v>15</v>
      </c>
      <c r="D18" s="13" t="s">
        <v>42</v>
      </c>
      <c r="E18" s="12" t="s">
        <v>67</v>
      </c>
      <c r="F18" s="12" t="s">
        <v>43</v>
      </c>
      <c r="G18" s="14">
        <v>159225</v>
      </c>
      <c r="H18" s="14">
        <f t="shared" si="4"/>
        <v>159225</v>
      </c>
      <c r="I18" s="14">
        <f t="shared" si="5"/>
        <v>47767.5</v>
      </c>
      <c r="J18" s="14"/>
      <c r="K18" s="13">
        <v>57335</v>
      </c>
      <c r="L18" s="14"/>
      <c r="M18" s="12"/>
      <c r="N18" s="12"/>
      <c r="O18" s="14"/>
      <c r="P18" s="14">
        <f t="shared" si="6"/>
        <v>63690</v>
      </c>
      <c r="Q18" s="14"/>
      <c r="R18" s="12"/>
      <c r="S18" s="12"/>
      <c r="T18" s="12"/>
      <c r="U18" s="12"/>
      <c r="V18" s="12"/>
      <c r="W18" s="12">
        <v>250000</v>
      </c>
      <c r="X18" s="12"/>
      <c r="Y18" s="12">
        <v>1</v>
      </c>
      <c r="Z18" s="12"/>
      <c r="AA18" s="14">
        <f t="shared" si="1"/>
        <v>2095.065789473684</v>
      </c>
      <c r="AB18" s="14">
        <f t="shared" si="2"/>
        <v>0</v>
      </c>
      <c r="AC18" s="13" t="s">
        <v>44</v>
      </c>
      <c r="AD18" s="14">
        <f t="shared" si="3"/>
        <v>739337.5657894737</v>
      </c>
      <c r="AE18" s="14">
        <v>48454</v>
      </c>
      <c r="AF18" s="14">
        <v>29649</v>
      </c>
      <c r="AG18" s="14">
        <v>1245</v>
      </c>
      <c r="AH18" s="15">
        <v>41183</v>
      </c>
      <c r="AI18" s="12"/>
      <c r="AJ18" s="12"/>
      <c r="AK18" s="16">
        <f t="shared" si="0"/>
        <v>689638.5657894737</v>
      </c>
    </row>
    <row r="19" spans="1:37" ht="15">
      <c r="A19" s="12" t="s">
        <v>63</v>
      </c>
      <c r="B19" s="12" t="s">
        <v>68</v>
      </c>
      <c r="C19" s="18">
        <v>10</v>
      </c>
      <c r="D19" s="13" t="s">
        <v>42</v>
      </c>
      <c r="E19" s="12" t="s">
        <v>69</v>
      </c>
      <c r="F19" s="12" t="s">
        <v>43</v>
      </c>
      <c r="G19" s="14">
        <v>208826</v>
      </c>
      <c r="H19" s="14">
        <f t="shared" si="4"/>
        <v>208826</v>
      </c>
      <c r="I19" s="14">
        <f t="shared" si="5"/>
        <v>62647.799999999996</v>
      </c>
      <c r="J19" s="12"/>
      <c r="K19" s="13">
        <v>19004</v>
      </c>
      <c r="L19" s="12"/>
      <c r="M19" s="12"/>
      <c r="N19" s="12"/>
      <c r="O19" s="19">
        <f>(G19+H19)*17%</f>
        <v>71000.84000000001</v>
      </c>
      <c r="P19" s="14">
        <f t="shared" si="6"/>
        <v>83530.40000000001</v>
      </c>
      <c r="Q19" s="12"/>
      <c r="R19" s="12"/>
      <c r="S19" s="12"/>
      <c r="T19" s="12"/>
      <c r="U19" s="12"/>
      <c r="V19" s="12"/>
      <c r="W19" s="12">
        <v>190000</v>
      </c>
      <c r="X19" s="12"/>
      <c r="Y19" s="12">
        <v>24</v>
      </c>
      <c r="Z19" s="12">
        <v>49</v>
      </c>
      <c r="AA19" s="14">
        <f t="shared" si="1"/>
        <v>65945.05263157893</v>
      </c>
      <c r="AB19" s="14">
        <f t="shared" si="2"/>
        <v>161565.37894736842</v>
      </c>
      <c r="AC19" s="13" t="s">
        <v>44</v>
      </c>
      <c r="AD19" s="14">
        <f t="shared" si="3"/>
        <v>1071345.4715789473</v>
      </c>
      <c r="AE19" s="14">
        <v>65471</v>
      </c>
      <c r="AF19" s="14">
        <v>39921</v>
      </c>
      <c r="AG19" s="14">
        <v>6965</v>
      </c>
      <c r="AH19" s="15">
        <v>33554</v>
      </c>
      <c r="AI19" s="12"/>
      <c r="AJ19" s="12"/>
      <c r="AK19" s="16">
        <f t="shared" si="0"/>
        <v>998909.4715789473</v>
      </c>
    </row>
    <row r="20" spans="1:37" ht="15">
      <c r="A20" s="12" t="s">
        <v>63</v>
      </c>
      <c r="B20" s="12" t="s">
        <v>70</v>
      </c>
      <c r="C20" s="13">
        <v>11</v>
      </c>
      <c r="D20" s="13" t="s">
        <v>52</v>
      </c>
      <c r="E20" s="12" t="s">
        <v>69</v>
      </c>
      <c r="F20" s="12" t="s">
        <v>43</v>
      </c>
      <c r="G20" s="14">
        <v>196666</v>
      </c>
      <c r="H20" s="14">
        <f t="shared" si="4"/>
        <v>196666</v>
      </c>
      <c r="I20" s="14">
        <f t="shared" si="5"/>
        <v>58999.799999999996</v>
      </c>
      <c r="J20" s="14"/>
      <c r="K20" s="13">
        <v>19126</v>
      </c>
      <c r="L20" s="14"/>
      <c r="M20" s="12"/>
      <c r="N20" s="12"/>
      <c r="O20" s="19">
        <f>(G20+H20)*17%</f>
        <v>66866.44</v>
      </c>
      <c r="P20" s="14">
        <f t="shared" si="6"/>
        <v>78666.40000000001</v>
      </c>
      <c r="Q20" s="14"/>
      <c r="R20" s="12"/>
      <c r="S20" s="12"/>
      <c r="T20" s="12"/>
      <c r="U20" s="12"/>
      <c r="V20" s="12"/>
      <c r="W20" s="12">
        <v>190000</v>
      </c>
      <c r="X20" s="12"/>
      <c r="Y20" s="12"/>
      <c r="Z20" s="12">
        <v>45</v>
      </c>
      <c r="AA20" s="14">
        <f t="shared" si="1"/>
        <v>0</v>
      </c>
      <c r="AB20" s="14">
        <f t="shared" si="2"/>
        <v>139736.36842105264</v>
      </c>
      <c r="AC20" s="13" t="s">
        <v>44</v>
      </c>
      <c r="AD20" s="14">
        <f t="shared" si="3"/>
        <v>946727.0084210527</v>
      </c>
      <c r="AE20" s="14">
        <v>62123</v>
      </c>
      <c r="AF20" s="14">
        <v>37683</v>
      </c>
      <c r="AG20" s="14">
        <v>5715</v>
      </c>
      <c r="AH20" s="15">
        <v>37029</v>
      </c>
      <c r="AI20" s="12"/>
      <c r="AJ20" s="12"/>
      <c r="AK20" s="16">
        <f t="shared" si="0"/>
        <v>878889.0084210527</v>
      </c>
    </row>
    <row r="21" spans="1:37" ht="15">
      <c r="A21" s="12" t="s">
        <v>48</v>
      </c>
      <c r="B21" s="12" t="s">
        <v>71</v>
      </c>
      <c r="C21" s="13">
        <v>15</v>
      </c>
      <c r="D21" s="13" t="s">
        <v>52</v>
      </c>
      <c r="E21" s="12" t="s">
        <v>50</v>
      </c>
      <c r="F21" s="12" t="s">
        <v>43</v>
      </c>
      <c r="G21" s="14">
        <v>166428</v>
      </c>
      <c r="H21" s="14">
        <f t="shared" si="4"/>
        <v>166428</v>
      </c>
      <c r="I21" s="14">
        <f t="shared" si="5"/>
        <v>49928.4</v>
      </c>
      <c r="J21" s="14"/>
      <c r="K21" s="13">
        <v>57335</v>
      </c>
      <c r="L21" s="14"/>
      <c r="M21" s="12"/>
      <c r="N21" s="12"/>
      <c r="O21" s="14"/>
      <c r="P21" s="14">
        <f t="shared" si="6"/>
        <v>66571.2</v>
      </c>
      <c r="Q21" s="14"/>
      <c r="R21" s="12"/>
      <c r="S21" s="12"/>
      <c r="T21" s="12"/>
      <c r="U21" s="12"/>
      <c r="V21" s="12"/>
      <c r="W21" s="12">
        <v>80000</v>
      </c>
      <c r="X21" s="12"/>
      <c r="Y21" s="12">
        <v>3</v>
      </c>
      <c r="Z21" s="12"/>
      <c r="AA21" s="14">
        <f t="shared" si="1"/>
        <v>6569.526315789473</v>
      </c>
      <c r="AB21" s="14">
        <f t="shared" si="2"/>
        <v>0</v>
      </c>
      <c r="AC21" s="13" t="s">
        <v>44</v>
      </c>
      <c r="AD21" s="14">
        <f t="shared" si="3"/>
        <v>593260.1263157895</v>
      </c>
      <c r="AE21" s="14">
        <v>49601</v>
      </c>
      <c r="AF21" s="14">
        <v>30808</v>
      </c>
      <c r="AG21" s="14">
        <v>0</v>
      </c>
      <c r="AH21" s="15">
        <v>41292</v>
      </c>
      <c r="AI21" s="12"/>
      <c r="AJ21" s="12"/>
      <c r="AK21" s="16">
        <f t="shared" si="0"/>
        <v>543659.1263157895</v>
      </c>
    </row>
    <row r="22" spans="1:37" ht="15">
      <c r="A22" s="12" t="s">
        <v>40</v>
      </c>
      <c r="B22" s="12" t="s">
        <v>72</v>
      </c>
      <c r="C22" s="13">
        <v>15</v>
      </c>
      <c r="D22" s="13" t="s">
        <v>52</v>
      </c>
      <c r="E22" s="12" t="s">
        <v>73</v>
      </c>
      <c r="F22" s="12" t="s">
        <v>43</v>
      </c>
      <c r="G22" s="14">
        <v>159225</v>
      </c>
      <c r="H22" s="14">
        <f t="shared" si="4"/>
        <v>159225</v>
      </c>
      <c r="I22" s="14">
        <f t="shared" si="5"/>
        <v>47767.5</v>
      </c>
      <c r="J22" s="14"/>
      <c r="K22" s="13">
        <v>57335</v>
      </c>
      <c r="L22" s="14"/>
      <c r="M22" s="12"/>
      <c r="N22" s="12"/>
      <c r="O22" s="14"/>
      <c r="P22" s="14">
        <f t="shared" si="6"/>
        <v>63690</v>
      </c>
      <c r="Q22" s="14"/>
      <c r="R22" s="12"/>
      <c r="S22" s="12"/>
      <c r="T22" s="12"/>
      <c r="U22" s="12"/>
      <c r="V22" s="12"/>
      <c r="W22" s="14">
        <v>100000</v>
      </c>
      <c r="X22" s="12"/>
      <c r="Y22" s="12"/>
      <c r="Z22" s="12"/>
      <c r="AA22" s="14">
        <f t="shared" si="1"/>
        <v>0</v>
      </c>
      <c r="AB22" s="14">
        <f t="shared" si="2"/>
        <v>0</v>
      </c>
      <c r="AC22" s="13" t="s">
        <v>44</v>
      </c>
      <c r="AD22" s="14">
        <f t="shared" si="3"/>
        <v>587242.5</v>
      </c>
      <c r="AE22" s="14">
        <v>48624</v>
      </c>
      <c r="AF22" s="14">
        <v>29649</v>
      </c>
      <c r="AG22" s="14">
        <v>0</v>
      </c>
      <c r="AH22" s="15">
        <v>41318</v>
      </c>
      <c r="AI22" s="12"/>
      <c r="AJ22" s="12"/>
      <c r="AK22" s="16">
        <f t="shared" si="0"/>
        <v>538618.5</v>
      </c>
    </row>
    <row r="23" spans="1:37" ht="15">
      <c r="A23" s="12" t="s">
        <v>63</v>
      </c>
      <c r="B23" s="12" t="s">
        <v>74</v>
      </c>
      <c r="C23" s="13">
        <v>15</v>
      </c>
      <c r="D23" s="13" t="s">
        <v>52</v>
      </c>
      <c r="E23" s="12" t="s">
        <v>69</v>
      </c>
      <c r="F23" s="12" t="s">
        <v>43</v>
      </c>
      <c r="G23" s="14">
        <v>148029</v>
      </c>
      <c r="H23" s="14">
        <f t="shared" si="4"/>
        <v>148029</v>
      </c>
      <c r="I23" s="14">
        <f t="shared" si="5"/>
        <v>44408.7</v>
      </c>
      <c r="J23" s="14"/>
      <c r="K23" s="13">
        <v>57335</v>
      </c>
      <c r="L23" s="14"/>
      <c r="M23" s="12"/>
      <c r="N23" s="12"/>
      <c r="O23" s="19">
        <f>(G23+H23)*17%</f>
        <v>50329.86</v>
      </c>
      <c r="P23" s="14">
        <f t="shared" si="6"/>
        <v>59211.600000000006</v>
      </c>
      <c r="Q23" s="14"/>
      <c r="R23" s="12"/>
      <c r="S23" s="12"/>
      <c r="T23" s="12"/>
      <c r="U23" s="12"/>
      <c r="V23" s="12"/>
      <c r="W23" s="12">
        <v>150000</v>
      </c>
      <c r="X23" s="12"/>
      <c r="Y23" s="12">
        <v>24</v>
      </c>
      <c r="Z23" s="12">
        <v>2</v>
      </c>
      <c r="AA23" s="14">
        <f t="shared" si="1"/>
        <v>46746</v>
      </c>
      <c r="AB23" s="14">
        <f t="shared" si="2"/>
        <v>4674.6</v>
      </c>
      <c r="AC23" s="13" t="s">
        <v>44</v>
      </c>
      <c r="AD23" s="14">
        <f t="shared" si="3"/>
        <v>708763.76</v>
      </c>
      <c r="AE23" s="14">
        <v>51266</v>
      </c>
      <c r="AF23" s="14">
        <v>31369</v>
      </c>
      <c r="AG23" s="14">
        <v>0</v>
      </c>
      <c r="AH23" s="15">
        <v>41338</v>
      </c>
      <c r="AI23" s="12"/>
      <c r="AJ23" s="12"/>
      <c r="AK23" s="16">
        <f t="shared" si="0"/>
        <v>657497.76</v>
      </c>
    </row>
    <row r="24" spans="1:37" ht="15">
      <c r="A24" s="12" t="s">
        <v>56</v>
      </c>
      <c r="B24" s="12" t="s">
        <v>75</v>
      </c>
      <c r="C24" s="13">
        <v>15</v>
      </c>
      <c r="D24" s="13" t="s">
        <v>52</v>
      </c>
      <c r="E24" s="12" t="s">
        <v>76</v>
      </c>
      <c r="F24" s="12" t="s">
        <v>43</v>
      </c>
      <c r="G24" s="14">
        <v>314114</v>
      </c>
      <c r="H24" s="14">
        <f t="shared" si="4"/>
        <v>314114</v>
      </c>
      <c r="I24" s="14">
        <f t="shared" si="5"/>
        <v>94234.2</v>
      </c>
      <c r="J24" s="14"/>
      <c r="K24" s="13">
        <v>57335</v>
      </c>
      <c r="L24" s="14"/>
      <c r="M24" s="12"/>
      <c r="N24" s="12"/>
      <c r="O24" s="14"/>
      <c r="P24" s="14">
        <f t="shared" si="6"/>
        <v>125645.6</v>
      </c>
      <c r="Q24" s="14"/>
      <c r="R24" s="12"/>
      <c r="S24" s="12"/>
      <c r="T24" s="12"/>
      <c r="U24" s="12"/>
      <c r="V24" s="12"/>
      <c r="W24" s="12">
        <v>420000</v>
      </c>
      <c r="X24" s="12"/>
      <c r="Y24" s="12"/>
      <c r="Z24" s="12"/>
      <c r="AA24" s="14">
        <f t="shared" si="1"/>
        <v>0</v>
      </c>
      <c r="AB24" s="14">
        <f t="shared" si="2"/>
        <v>0</v>
      </c>
      <c r="AC24" s="13" t="s">
        <v>44</v>
      </c>
      <c r="AD24" s="14">
        <f t="shared" si="3"/>
        <v>1325442.7999999998</v>
      </c>
      <c r="AE24" s="14">
        <v>83984</v>
      </c>
      <c r="AF24" s="14">
        <v>92855</v>
      </c>
      <c r="AG24" s="14">
        <v>18346</v>
      </c>
      <c r="AH24" s="15">
        <v>41518</v>
      </c>
      <c r="AI24" s="12"/>
      <c r="AJ24" s="12"/>
      <c r="AK24" s="16">
        <f t="shared" si="0"/>
        <v>1223112.7999999998</v>
      </c>
    </row>
    <row r="25" spans="1:37" ht="15">
      <c r="A25" s="12" t="s">
        <v>63</v>
      </c>
      <c r="B25" s="12" t="s">
        <v>77</v>
      </c>
      <c r="C25" s="18">
        <v>15</v>
      </c>
      <c r="D25" s="13" t="s">
        <v>52</v>
      </c>
      <c r="E25" s="12" t="s">
        <v>78</v>
      </c>
      <c r="F25" s="12" t="s">
        <v>43</v>
      </c>
      <c r="G25" s="14">
        <v>148029</v>
      </c>
      <c r="H25" s="14">
        <f t="shared" si="4"/>
        <v>148029</v>
      </c>
      <c r="I25" s="14">
        <f t="shared" si="5"/>
        <v>44408.7</v>
      </c>
      <c r="J25" s="14"/>
      <c r="K25" s="13">
        <v>57335</v>
      </c>
      <c r="L25" s="14"/>
      <c r="M25" s="12"/>
      <c r="N25" s="12"/>
      <c r="O25" s="14"/>
      <c r="P25" s="14">
        <f t="shared" si="6"/>
        <v>59211.600000000006</v>
      </c>
      <c r="Q25" s="14"/>
      <c r="R25" s="12"/>
      <c r="S25" s="12"/>
      <c r="T25" s="12"/>
      <c r="U25" s="12"/>
      <c r="V25" s="12"/>
      <c r="W25" s="12"/>
      <c r="X25" s="12"/>
      <c r="Y25" s="12">
        <v>40</v>
      </c>
      <c r="Z25" s="12">
        <v>48</v>
      </c>
      <c r="AA25" s="14">
        <f t="shared" si="1"/>
        <v>77910</v>
      </c>
      <c r="AB25" s="14">
        <f t="shared" si="2"/>
        <v>112190.40000000001</v>
      </c>
      <c r="AC25" s="13" t="s">
        <v>44</v>
      </c>
      <c r="AD25" s="14">
        <f t="shared" si="3"/>
        <v>647113.7000000001</v>
      </c>
      <c r="AE25" s="14">
        <v>49168</v>
      </c>
      <c r="AF25" s="14">
        <v>27846</v>
      </c>
      <c r="AG25" s="14">
        <v>0</v>
      </c>
      <c r="AH25" s="15">
        <v>41554</v>
      </c>
      <c r="AI25" s="12"/>
      <c r="AJ25" s="12"/>
      <c r="AK25" s="16">
        <f t="shared" si="0"/>
        <v>597945.7000000001</v>
      </c>
    </row>
    <row r="26" spans="1:37" ht="15">
      <c r="A26" s="12" t="s">
        <v>63</v>
      </c>
      <c r="B26" s="12" t="s">
        <v>79</v>
      </c>
      <c r="C26" s="18">
        <v>15</v>
      </c>
      <c r="D26" s="13" t="s">
        <v>52</v>
      </c>
      <c r="E26" s="12" t="s">
        <v>69</v>
      </c>
      <c r="F26" s="12" t="s">
        <v>43</v>
      </c>
      <c r="G26" s="14">
        <v>148029</v>
      </c>
      <c r="H26" s="14">
        <f t="shared" si="4"/>
        <v>148029</v>
      </c>
      <c r="I26" s="14">
        <f t="shared" si="5"/>
        <v>44408.7</v>
      </c>
      <c r="J26" s="14"/>
      <c r="K26" s="13">
        <v>57335</v>
      </c>
      <c r="L26" s="14"/>
      <c r="M26" s="12"/>
      <c r="N26" s="12"/>
      <c r="O26" s="19">
        <f>(G26+H26)*17%</f>
        <v>50329.86</v>
      </c>
      <c r="P26" s="14">
        <f t="shared" si="6"/>
        <v>59211.600000000006</v>
      </c>
      <c r="Q26" s="14"/>
      <c r="R26" s="12"/>
      <c r="S26" s="12"/>
      <c r="T26" s="12"/>
      <c r="U26" s="12"/>
      <c r="V26" s="12"/>
      <c r="W26" s="12">
        <v>150000</v>
      </c>
      <c r="X26" s="12"/>
      <c r="Y26" s="12"/>
      <c r="Z26" s="12"/>
      <c r="AA26" s="14">
        <f t="shared" si="1"/>
        <v>0</v>
      </c>
      <c r="AB26" s="14">
        <f t="shared" si="2"/>
        <v>0</v>
      </c>
      <c r="AC26" s="13" t="s">
        <v>44</v>
      </c>
      <c r="AD26" s="14">
        <f t="shared" si="3"/>
        <v>657343.16</v>
      </c>
      <c r="AE26" s="14">
        <v>50504</v>
      </c>
      <c r="AF26" s="14">
        <v>31369</v>
      </c>
      <c r="AG26" s="14">
        <v>0</v>
      </c>
      <c r="AH26" s="15">
        <v>41610</v>
      </c>
      <c r="AI26" s="12"/>
      <c r="AJ26" s="12"/>
      <c r="AK26" s="16">
        <f t="shared" si="0"/>
        <v>606839.16</v>
      </c>
    </row>
    <row r="27" spans="1:37" ht="15">
      <c r="A27" s="12" t="s">
        <v>56</v>
      </c>
      <c r="B27" s="12" t="s">
        <v>80</v>
      </c>
      <c r="C27" s="20">
        <v>15</v>
      </c>
      <c r="D27" s="13" t="s">
        <v>52</v>
      </c>
      <c r="E27" s="12" t="s">
        <v>76</v>
      </c>
      <c r="F27" s="12" t="s">
        <v>43</v>
      </c>
      <c r="G27" s="14">
        <v>314114</v>
      </c>
      <c r="H27" s="14">
        <f t="shared" si="4"/>
        <v>314114</v>
      </c>
      <c r="I27" s="14">
        <f t="shared" si="5"/>
        <v>94234.2</v>
      </c>
      <c r="J27" s="14"/>
      <c r="K27" s="13">
        <v>57335</v>
      </c>
      <c r="L27" s="14"/>
      <c r="M27" s="12"/>
      <c r="N27" s="12"/>
      <c r="O27" s="14"/>
      <c r="P27" s="14">
        <f t="shared" si="6"/>
        <v>125645.6</v>
      </c>
      <c r="Q27" s="14"/>
      <c r="R27" s="12"/>
      <c r="S27" s="12"/>
      <c r="T27" s="12"/>
      <c r="U27" s="12"/>
      <c r="V27" s="12"/>
      <c r="W27" s="12">
        <v>200000</v>
      </c>
      <c r="X27" s="12"/>
      <c r="Y27" s="12"/>
      <c r="Z27" s="12"/>
      <c r="AA27" s="14">
        <f t="shared" si="1"/>
        <v>0</v>
      </c>
      <c r="AB27" s="14">
        <f t="shared" si="2"/>
        <v>0</v>
      </c>
      <c r="AC27" s="13" t="s">
        <v>44</v>
      </c>
      <c r="AD27" s="14">
        <f t="shared" si="3"/>
        <v>1105442.7999999998</v>
      </c>
      <c r="AE27" s="14">
        <v>89209</v>
      </c>
      <c r="AF27" s="14">
        <v>54586</v>
      </c>
      <c r="AG27" s="14">
        <v>10868</v>
      </c>
      <c r="AH27" s="15">
        <v>41625</v>
      </c>
      <c r="AI27" s="12"/>
      <c r="AJ27" s="12"/>
      <c r="AK27" s="16">
        <f t="shared" si="0"/>
        <v>1005365.7999999998</v>
      </c>
    </row>
    <row r="28" spans="1:37" ht="15">
      <c r="A28" s="12" t="s">
        <v>48</v>
      </c>
      <c r="B28" s="12" t="s">
        <v>81</v>
      </c>
      <c r="C28" s="18">
        <v>15</v>
      </c>
      <c r="D28" s="13" t="s">
        <v>52</v>
      </c>
      <c r="E28" s="12" t="s">
        <v>50</v>
      </c>
      <c r="F28" s="12" t="s">
        <v>43</v>
      </c>
      <c r="G28" s="14">
        <v>166428</v>
      </c>
      <c r="H28" s="14">
        <f t="shared" si="4"/>
        <v>166428</v>
      </c>
      <c r="I28" s="14">
        <f t="shared" si="5"/>
        <v>49928.4</v>
      </c>
      <c r="J28" s="14"/>
      <c r="K28" s="13">
        <v>57335</v>
      </c>
      <c r="L28" s="14"/>
      <c r="M28" s="12"/>
      <c r="N28" s="12"/>
      <c r="O28" s="14"/>
      <c r="P28" s="14">
        <f t="shared" si="6"/>
        <v>66571.2</v>
      </c>
      <c r="Q28" s="14"/>
      <c r="R28" s="12"/>
      <c r="S28" s="12"/>
      <c r="T28" s="12"/>
      <c r="U28" s="12"/>
      <c r="V28" s="12"/>
      <c r="W28" s="12">
        <v>80000</v>
      </c>
      <c r="X28" s="12"/>
      <c r="Y28" s="12">
        <v>9</v>
      </c>
      <c r="Z28" s="12">
        <v>41</v>
      </c>
      <c r="AA28" s="14">
        <f t="shared" si="1"/>
        <v>19708.57894736842</v>
      </c>
      <c r="AB28" s="14">
        <f t="shared" si="2"/>
        <v>107740.23157894737</v>
      </c>
      <c r="AC28" s="13" t="s">
        <v>44</v>
      </c>
      <c r="AD28" s="14">
        <f t="shared" si="3"/>
        <v>714139.4105263159</v>
      </c>
      <c r="AE28" s="14">
        <v>50350</v>
      </c>
      <c r="AF28" s="14">
        <v>30808</v>
      </c>
      <c r="AG28" s="14">
        <v>0</v>
      </c>
      <c r="AH28" s="15">
        <v>41640</v>
      </c>
      <c r="AI28" s="12"/>
      <c r="AJ28" s="12"/>
      <c r="AK28" s="16">
        <f t="shared" si="0"/>
        <v>663789.4105263159</v>
      </c>
    </row>
    <row r="29" spans="1:37" ht="15">
      <c r="A29" s="12" t="s">
        <v>56</v>
      </c>
      <c r="B29" s="12" t="s">
        <v>82</v>
      </c>
      <c r="C29" s="18">
        <v>15</v>
      </c>
      <c r="D29" s="13" t="s">
        <v>52</v>
      </c>
      <c r="E29" s="12" t="s">
        <v>83</v>
      </c>
      <c r="F29" s="12" t="s">
        <v>43</v>
      </c>
      <c r="G29" s="14">
        <v>314114</v>
      </c>
      <c r="H29" s="14">
        <f t="shared" si="4"/>
        <v>314114</v>
      </c>
      <c r="I29" s="14">
        <f t="shared" si="5"/>
        <v>94234.2</v>
      </c>
      <c r="J29" s="14"/>
      <c r="K29" s="13">
        <v>57335</v>
      </c>
      <c r="L29" s="14"/>
      <c r="M29" s="12"/>
      <c r="N29" s="12"/>
      <c r="O29" s="14"/>
      <c r="P29" s="14">
        <f t="shared" si="6"/>
        <v>125645.6</v>
      </c>
      <c r="Q29" s="14"/>
      <c r="R29" s="12"/>
      <c r="S29" s="12"/>
      <c r="T29" s="12"/>
      <c r="U29" s="12"/>
      <c r="V29" s="12"/>
      <c r="W29" s="12"/>
      <c r="X29" s="12"/>
      <c r="Y29" s="12"/>
      <c r="Z29" s="12"/>
      <c r="AA29" s="14">
        <f t="shared" si="1"/>
        <v>0</v>
      </c>
      <c r="AB29" s="14">
        <f t="shared" si="2"/>
        <v>0</v>
      </c>
      <c r="AC29" s="13" t="s">
        <v>44</v>
      </c>
      <c r="AD29" s="14">
        <f t="shared" si="3"/>
        <v>905442.7999999999</v>
      </c>
      <c r="AE29" s="14">
        <v>83984</v>
      </c>
      <c r="AF29" s="14">
        <v>54586</v>
      </c>
      <c r="AG29" s="14">
        <v>3077</v>
      </c>
      <c r="AH29" s="15">
        <v>41640</v>
      </c>
      <c r="AI29" s="12"/>
      <c r="AJ29" s="12"/>
      <c r="AK29" s="16">
        <f t="shared" si="0"/>
        <v>818381.7999999999</v>
      </c>
    </row>
    <row r="30" spans="1:37" ht="15">
      <c r="A30" s="12" t="s">
        <v>56</v>
      </c>
      <c r="B30" s="12" t="s">
        <v>84</v>
      </c>
      <c r="C30" s="18">
        <v>15</v>
      </c>
      <c r="D30" s="13" t="s">
        <v>52</v>
      </c>
      <c r="E30" s="12" t="s">
        <v>85</v>
      </c>
      <c r="F30" s="12" t="s">
        <v>43</v>
      </c>
      <c r="G30" s="14">
        <v>413439</v>
      </c>
      <c r="H30" s="14">
        <f t="shared" si="4"/>
        <v>413439</v>
      </c>
      <c r="I30" s="14">
        <f t="shared" si="5"/>
        <v>124031.7</v>
      </c>
      <c r="J30" s="14"/>
      <c r="K30" s="13">
        <v>57335</v>
      </c>
      <c r="L30" s="14"/>
      <c r="M30" s="12"/>
      <c r="N30" s="12"/>
      <c r="O30" s="14"/>
      <c r="P30" s="14">
        <f t="shared" si="6"/>
        <v>165375.6</v>
      </c>
      <c r="Q30" s="14"/>
      <c r="R30" s="12"/>
      <c r="S30" s="12"/>
      <c r="T30" s="12"/>
      <c r="U30" s="12"/>
      <c r="V30" s="12"/>
      <c r="W30" s="14">
        <v>1850000</v>
      </c>
      <c r="X30" s="12"/>
      <c r="Y30" s="12"/>
      <c r="Z30" s="12"/>
      <c r="AA30" s="14">
        <f t="shared" si="1"/>
        <v>0</v>
      </c>
      <c r="AB30" s="14">
        <f t="shared" si="2"/>
        <v>0</v>
      </c>
      <c r="AC30" s="13" t="s">
        <v>44</v>
      </c>
      <c r="AD30" s="14">
        <f t="shared" si="3"/>
        <v>3023620.3</v>
      </c>
      <c r="AE30" s="14">
        <v>108588</v>
      </c>
      <c r="AF30" s="14">
        <v>70577</v>
      </c>
      <c r="AG30" s="14">
        <v>173989</v>
      </c>
      <c r="AH30" s="15">
        <v>41652</v>
      </c>
      <c r="AI30" s="12"/>
      <c r="AJ30" s="12"/>
      <c r="AK30" s="16">
        <f t="shared" si="0"/>
        <v>2741043.3</v>
      </c>
    </row>
    <row r="31" spans="1:37" ht="15">
      <c r="A31" s="12" t="s">
        <v>56</v>
      </c>
      <c r="B31" s="12" t="s">
        <v>86</v>
      </c>
      <c r="C31" s="18">
        <v>15</v>
      </c>
      <c r="D31" s="13" t="s">
        <v>52</v>
      </c>
      <c r="E31" s="12" t="s">
        <v>87</v>
      </c>
      <c r="F31" s="12" t="s">
        <v>43</v>
      </c>
      <c r="G31" s="14">
        <v>314114</v>
      </c>
      <c r="H31" s="14">
        <f t="shared" si="4"/>
        <v>314114</v>
      </c>
      <c r="I31" s="14">
        <f t="shared" si="5"/>
        <v>94234.2</v>
      </c>
      <c r="J31" s="12"/>
      <c r="K31" s="13">
        <v>57335</v>
      </c>
      <c r="L31" s="12"/>
      <c r="M31" s="12"/>
      <c r="N31" s="12"/>
      <c r="O31" s="12"/>
      <c r="P31" s="14">
        <f t="shared" si="6"/>
        <v>125645.6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4">
        <f t="shared" si="1"/>
        <v>0</v>
      </c>
      <c r="AB31" s="14">
        <f t="shared" si="2"/>
        <v>0</v>
      </c>
      <c r="AC31" s="13" t="s">
        <v>44</v>
      </c>
      <c r="AD31" s="14">
        <f t="shared" si="3"/>
        <v>905442.7999999999</v>
      </c>
      <c r="AE31" s="14">
        <v>83984</v>
      </c>
      <c r="AF31" s="14">
        <v>54586</v>
      </c>
      <c r="AG31" s="14">
        <v>3077</v>
      </c>
      <c r="AH31" s="15">
        <v>41652</v>
      </c>
      <c r="AI31" s="12"/>
      <c r="AJ31" s="12"/>
      <c r="AK31" s="16">
        <f t="shared" si="0"/>
        <v>818381.7999999999</v>
      </c>
    </row>
    <row r="32" spans="1:37" ht="15">
      <c r="A32" s="12" t="s">
        <v>40</v>
      </c>
      <c r="B32" s="12" t="s">
        <v>88</v>
      </c>
      <c r="C32" s="18">
        <v>15</v>
      </c>
      <c r="D32" s="13" t="s">
        <v>52</v>
      </c>
      <c r="E32" s="12" t="s">
        <v>73</v>
      </c>
      <c r="F32" s="12" t="s">
        <v>43</v>
      </c>
      <c r="G32" s="14">
        <v>159225</v>
      </c>
      <c r="H32" s="14">
        <f t="shared" si="4"/>
        <v>159225</v>
      </c>
      <c r="I32" s="14">
        <f t="shared" si="5"/>
        <v>47767.5</v>
      </c>
      <c r="J32" s="12"/>
      <c r="K32" s="13">
        <v>57335</v>
      </c>
      <c r="L32" s="12"/>
      <c r="M32" s="12"/>
      <c r="N32" s="12"/>
      <c r="O32" s="12"/>
      <c r="P32" s="14">
        <f t="shared" si="6"/>
        <v>63690</v>
      </c>
      <c r="Q32" s="12"/>
      <c r="R32" s="12"/>
      <c r="S32" s="12"/>
      <c r="T32" s="12"/>
      <c r="U32" s="12"/>
      <c r="V32" s="12"/>
      <c r="W32" s="14">
        <v>100000</v>
      </c>
      <c r="X32" s="12"/>
      <c r="Y32" s="12"/>
      <c r="Z32" s="12"/>
      <c r="AA32" s="14">
        <f t="shared" si="1"/>
        <v>0</v>
      </c>
      <c r="AB32" s="14">
        <f t="shared" si="2"/>
        <v>0</v>
      </c>
      <c r="AC32" s="13" t="s">
        <v>44</v>
      </c>
      <c r="AD32" s="14">
        <f t="shared" si="3"/>
        <v>587242.5</v>
      </c>
      <c r="AE32" s="14">
        <v>45617</v>
      </c>
      <c r="AF32" s="14">
        <v>29649</v>
      </c>
      <c r="AG32" s="14">
        <v>0</v>
      </c>
      <c r="AH32" s="15">
        <v>41640</v>
      </c>
      <c r="AI32" s="12"/>
      <c r="AJ32" s="12"/>
      <c r="AK32" s="16">
        <f t="shared" si="0"/>
        <v>541625.5</v>
      </c>
    </row>
    <row r="33" spans="1:37" ht="15">
      <c r="A33" s="12" t="s">
        <v>56</v>
      </c>
      <c r="B33" s="12" t="s">
        <v>89</v>
      </c>
      <c r="C33" s="18">
        <v>15</v>
      </c>
      <c r="D33" s="13" t="s">
        <v>52</v>
      </c>
      <c r="E33" s="12" t="s">
        <v>85</v>
      </c>
      <c r="F33" s="12" t="s">
        <v>43</v>
      </c>
      <c r="G33" s="14">
        <v>413439</v>
      </c>
      <c r="H33" s="14">
        <f t="shared" si="4"/>
        <v>413439</v>
      </c>
      <c r="I33" s="14">
        <f t="shared" si="5"/>
        <v>124031.7</v>
      </c>
      <c r="J33" s="12"/>
      <c r="K33" s="13">
        <v>57335</v>
      </c>
      <c r="L33" s="12"/>
      <c r="M33" s="12"/>
      <c r="N33" s="12"/>
      <c r="O33" s="12"/>
      <c r="P33" s="14">
        <f t="shared" si="6"/>
        <v>165375.6</v>
      </c>
      <c r="Q33" s="12"/>
      <c r="R33" s="12"/>
      <c r="S33" s="12"/>
      <c r="T33" s="12"/>
      <c r="U33" s="12"/>
      <c r="V33" s="12"/>
      <c r="W33" s="14">
        <v>1850000</v>
      </c>
      <c r="X33" s="12"/>
      <c r="Y33" s="12"/>
      <c r="Z33" s="12"/>
      <c r="AA33" s="14">
        <f t="shared" si="1"/>
        <v>0</v>
      </c>
      <c r="AB33" s="14">
        <f t="shared" si="2"/>
        <v>0</v>
      </c>
      <c r="AC33" s="13" t="s">
        <v>44</v>
      </c>
      <c r="AD33" s="14">
        <f t="shared" si="3"/>
        <v>3023620.3</v>
      </c>
      <c r="AE33" s="14">
        <v>108588</v>
      </c>
      <c r="AF33" s="14">
        <v>70577</v>
      </c>
      <c r="AG33" s="14">
        <v>173989</v>
      </c>
      <c r="AH33" s="15">
        <v>41652</v>
      </c>
      <c r="AI33" s="12"/>
      <c r="AJ33" s="12"/>
      <c r="AK33" s="16">
        <f t="shared" si="0"/>
        <v>2741043.3</v>
      </c>
    </row>
    <row r="34" spans="1:37" ht="15">
      <c r="A34" s="12" t="s">
        <v>56</v>
      </c>
      <c r="B34" s="12" t="s">
        <v>90</v>
      </c>
      <c r="C34" s="18">
        <v>15</v>
      </c>
      <c r="D34" s="13" t="s">
        <v>52</v>
      </c>
      <c r="E34" s="12" t="s">
        <v>91</v>
      </c>
      <c r="F34" s="12" t="s">
        <v>43</v>
      </c>
      <c r="G34" s="14">
        <v>272232</v>
      </c>
      <c r="H34" s="14">
        <f t="shared" si="4"/>
        <v>272232</v>
      </c>
      <c r="I34" s="14">
        <f t="shared" si="5"/>
        <v>81669.59999999999</v>
      </c>
      <c r="J34" s="12"/>
      <c r="K34" s="13">
        <v>49690</v>
      </c>
      <c r="L34" s="12"/>
      <c r="M34" s="12"/>
      <c r="N34" s="12"/>
      <c r="O34" s="12"/>
      <c r="P34" s="14">
        <f t="shared" si="6"/>
        <v>108892.8</v>
      </c>
      <c r="Q34" s="12"/>
      <c r="R34" s="12"/>
      <c r="S34" s="12"/>
      <c r="T34" s="12"/>
      <c r="U34" s="12"/>
      <c r="V34" s="12"/>
      <c r="W34" s="21">
        <v>450000</v>
      </c>
      <c r="X34" s="12"/>
      <c r="Y34" s="12"/>
      <c r="Z34" s="12"/>
      <c r="AA34" s="14">
        <f t="shared" si="1"/>
        <v>0</v>
      </c>
      <c r="AB34" s="14">
        <f t="shared" si="2"/>
        <v>0</v>
      </c>
      <c r="AC34" s="13" t="s">
        <v>44</v>
      </c>
      <c r="AD34" s="14">
        <f t="shared" si="3"/>
        <v>1234716.4</v>
      </c>
      <c r="AE34" s="14">
        <v>77584</v>
      </c>
      <c r="AF34" s="14">
        <v>47308</v>
      </c>
      <c r="AG34" s="14">
        <v>17465</v>
      </c>
      <c r="AH34" s="12"/>
      <c r="AI34" s="12"/>
      <c r="AJ34" s="12"/>
      <c r="AK34" s="16">
        <f t="shared" si="0"/>
        <v>1139667.4</v>
      </c>
    </row>
    <row r="35" spans="1:37" ht="15">
      <c r="A35" s="12" t="s">
        <v>48</v>
      </c>
      <c r="B35" s="12" t="s">
        <v>92</v>
      </c>
      <c r="C35" s="18">
        <v>15</v>
      </c>
      <c r="D35" s="13" t="s">
        <v>52</v>
      </c>
      <c r="E35" s="12" t="s">
        <v>50</v>
      </c>
      <c r="F35" s="12" t="s">
        <v>43</v>
      </c>
      <c r="G35" s="14">
        <v>166428</v>
      </c>
      <c r="H35" s="14">
        <f t="shared" si="4"/>
        <v>166428</v>
      </c>
      <c r="I35" s="14">
        <f t="shared" si="5"/>
        <v>49928.4</v>
      </c>
      <c r="J35" s="12"/>
      <c r="K35" s="13">
        <v>57335</v>
      </c>
      <c r="L35" s="12"/>
      <c r="M35" s="12"/>
      <c r="N35" s="12"/>
      <c r="O35" s="12"/>
      <c r="P35" s="14">
        <f t="shared" si="6"/>
        <v>66571.2</v>
      </c>
      <c r="Q35" s="12"/>
      <c r="R35" s="12"/>
      <c r="S35" s="12"/>
      <c r="T35" s="12"/>
      <c r="U35" s="12"/>
      <c r="V35" s="12"/>
      <c r="W35" s="22">
        <v>195000</v>
      </c>
      <c r="X35" s="12">
        <f>22190+22190+4993+6657+5733</f>
        <v>61763</v>
      </c>
      <c r="Y35" s="12"/>
      <c r="Z35" s="12"/>
      <c r="AA35" s="14">
        <f t="shared" si="1"/>
        <v>0</v>
      </c>
      <c r="AB35" s="14">
        <f t="shared" si="2"/>
        <v>0</v>
      </c>
      <c r="AC35" s="13" t="s">
        <v>44</v>
      </c>
      <c r="AD35" s="14">
        <f t="shared" si="3"/>
        <v>763453.6000000001</v>
      </c>
      <c r="AE35" s="14">
        <v>57149</v>
      </c>
      <c r="AF35" s="14">
        <v>34666</v>
      </c>
      <c r="AG35" s="14">
        <v>1630</v>
      </c>
      <c r="AH35" s="12"/>
      <c r="AI35" s="12"/>
      <c r="AJ35" s="12"/>
      <c r="AK35" s="16">
        <f t="shared" si="0"/>
        <v>704674.6000000001</v>
      </c>
    </row>
    <row r="36" ht="15">
      <c r="C36" s="23"/>
    </row>
    <row r="37" spans="3:33" ht="15">
      <c r="C37" s="23"/>
      <c r="AD37" s="24">
        <f>SUM(AD7:AD36)</f>
        <v>28829427.071052637</v>
      </c>
      <c r="AG37" s="24">
        <f>SUM(AG7:AG36)</f>
        <v>469361</v>
      </c>
    </row>
  </sheetData>
  <sheetProtection/>
  <mergeCells count="28">
    <mergeCell ref="F5:F6"/>
    <mergeCell ref="A5:A6"/>
    <mergeCell ref="B5:B6"/>
    <mergeCell ref="C5:C6"/>
    <mergeCell ref="D5:D6"/>
    <mergeCell ref="E5:E6"/>
    <mergeCell ref="V5:V6"/>
    <mergeCell ref="G5:G6"/>
    <mergeCell ref="H5:H6"/>
    <mergeCell ref="I5:L5"/>
    <mergeCell ref="M5:N5"/>
    <mergeCell ref="O5:O6"/>
    <mergeCell ref="P5:P6"/>
    <mergeCell ref="Q5:Q6"/>
    <mergeCell ref="R5:R6"/>
    <mergeCell ref="S5:S6"/>
    <mergeCell ref="T5:T6"/>
    <mergeCell ref="U5:U6"/>
    <mergeCell ref="AH5:AH6"/>
    <mergeCell ref="AI5:AI6"/>
    <mergeCell ref="AJ5:AJ6"/>
    <mergeCell ref="AK5:AK6"/>
    <mergeCell ref="W5:W6"/>
    <mergeCell ref="X5:X6"/>
    <mergeCell ref="AC5:AC6"/>
    <mergeCell ref="AD5:AD6"/>
    <mergeCell ref="AE5:AF5"/>
    <mergeCell ref="AG5:A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2014-09-06T15:09:10Z</dcterms:created>
  <dcterms:modified xsi:type="dcterms:W3CDTF">2014-10-09T20:59:09Z</dcterms:modified>
  <cp:category/>
  <cp:version/>
  <cp:contentType/>
  <cp:contentStatus/>
</cp:coreProperties>
</file>