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P29" i="1" l="1"/>
  <c r="I29" i="1"/>
  <c r="H29" i="1"/>
  <c r="AB29" i="1" s="1"/>
  <c r="AA28" i="1"/>
  <c r="P28" i="1"/>
  <c r="I28" i="1"/>
  <c r="H28" i="1"/>
  <c r="P27" i="1"/>
  <c r="I27" i="1"/>
  <c r="H27" i="1"/>
  <c r="AB27" i="1" s="1"/>
  <c r="AA26" i="1"/>
  <c r="P26" i="1"/>
  <c r="I26" i="1"/>
  <c r="H26" i="1"/>
  <c r="AB26" i="1" s="1"/>
  <c r="P25" i="1"/>
  <c r="I25" i="1"/>
  <c r="H25" i="1"/>
  <c r="AB25" i="1" s="1"/>
  <c r="AA24" i="1"/>
  <c r="P24" i="1"/>
  <c r="I24" i="1"/>
  <c r="H24" i="1"/>
  <c r="AB24" i="1" s="1"/>
  <c r="AB23" i="1"/>
  <c r="P23" i="1"/>
  <c r="O23" i="1"/>
  <c r="I23" i="1"/>
  <c r="H23" i="1"/>
  <c r="AA23" i="1" s="1"/>
  <c r="AD23" i="1" s="1"/>
  <c r="P22" i="1"/>
  <c r="H22" i="1"/>
  <c r="AA22" i="1" s="1"/>
  <c r="P21" i="1"/>
  <c r="I21" i="1"/>
  <c r="H21" i="1"/>
  <c r="AB21" i="1" s="1"/>
  <c r="AB20" i="1"/>
  <c r="P20" i="1"/>
  <c r="H20" i="1"/>
  <c r="AA20" i="1" s="1"/>
  <c r="P19" i="1"/>
  <c r="I19" i="1"/>
  <c r="H19" i="1"/>
  <c r="AB19" i="1" s="1"/>
  <c r="AA18" i="1"/>
  <c r="P18" i="1"/>
  <c r="I18" i="1"/>
  <c r="H18" i="1"/>
  <c r="AB18" i="1" s="1"/>
  <c r="P17" i="1"/>
  <c r="I17" i="1"/>
  <c r="H17" i="1"/>
  <c r="AB17" i="1" s="1"/>
  <c r="AA16" i="1"/>
  <c r="P16" i="1"/>
  <c r="I16" i="1"/>
  <c r="AD16" i="1" s="1"/>
  <c r="H16" i="1"/>
  <c r="AB16" i="1" s="1"/>
  <c r="P15" i="1"/>
  <c r="I15" i="1"/>
  <c r="H15" i="1"/>
  <c r="AB15" i="1" s="1"/>
  <c r="P14" i="1"/>
  <c r="H14" i="1"/>
  <c r="AA14" i="1" s="1"/>
  <c r="P13" i="1"/>
  <c r="I13" i="1"/>
  <c r="H13" i="1"/>
  <c r="AB13" i="1" s="1"/>
  <c r="AA12" i="1"/>
  <c r="P12" i="1"/>
  <c r="I12" i="1"/>
  <c r="AD12" i="1" s="1"/>
  <c r="H12" i="1"/>
  <c r="AB12" i="1" s="1"/>
  <c r="P11" i="1"/>
  <c r="H11" i="1"/>
  <c r="P10" i="1"/>
  <c r="I10" i="1"/>
  <c r="H10" i="1"/>
  <c r="AB10" i="1" s="1"/>
  <c r="AA9" i="1"/>
  <c r="P9" i="1"/>
  <c r="H9" i="1"/>
  <c r="P8" i="1"/>
  <c r="I8" i="1"/>
  <c r="H8" i="1"/>
  <c r="AB8" i="1" s="1"/>
  <c r="AA7" i="1"/>
  <c r="P7" i="1"/>
  <c r="H7" i="1"/>
  <c r="AB7" i="1" s="1"/>
  <c r="P6" i="1"/>
  <c r="I6" i="1"/>
  <c r="H6" i="1"/>
  <c r="AB6" i="1" s="1"/>
  <c r="AN12" i="1" l="1"/>
  <c r="AE12" i="1" s="1"/>
  <c r="AK12" i="1" s="1"/>
  <c r="AN16" i="1"/>
  <c r="AN23" i="1"/>
  <c r="AD26" i="1"/>
  <c r="AD10" i="1"/>
  <c r="AD18" i="1"/>
  <c r="AD24" i="1"/>
  <c r="AD25" i="1"/>
  <c r="AB9" i="1"/>
  <c r="I11" i="1"/>
  <c r="AD11" i="1" s="1"/>
  <c r="AB22" i="1"/>
  <c r="AA6" i="1"/>
  <c r="AD6" i="1" s="1"/>
  <c r="I7" i="1"/>
  <c r="AD7" i="1"/>
  <c r="AA8" i="1"/>
  <c r="AD8" i="1" s="1"/>
  <c r="I9" i="1"/>
  <c r="AD9" i="1" s="1"/>
  <c r="AA10" i="1"/>
  <c r="AA13" i="1"/>
  <c r="AD13" i="1" s="1"/>
  <c r="I14" i="1"/>
  <c r="AD14" i="1" s="1"/>
  <c r="AB14" i="1"/>
  <c r="I20" i="1"/>
  <c r="AD20" i="1"/>
  <c r="AA21" i="1"/>
  <c r="AD21" i="1" s="1"/>
  <c r="I22" i="1"/>
  <c r="AD22" i="1" s="1"/>
  <c r="AB28" i="1"/>
  <c r="AD28" i="1" s="1"/>
  <c r="AA11" i="1"/>
  <c r="O14" i="1"/>
  <c r="AA15" i="1"/>
  <c r="AD15" i="1" s="1"/>
  <c r="AA17" i="1"/>
  <c r="AD17" i="1" s="1"/>
  <c r="AA19" i="1"/>
  <c r="AD19" i="1" s="1"/>
  <c r="AA25" i="1"/>
  <c r="AA27" i="1"/>
  <c r="AD27" i="1" s="1"/>
  <c r="AA29" i="1"/>
  <c r="AD29" i="1" s="1"/>
  <c r="AB11" i="1"/>
  <c r="AN29" i="1" l="1"/>
  <c r="AN17" i="1"/>
  <c r="AN28" i="1"/>
  <c r="AN27" i="1"/>
  <c r="AN15" i="1"/>
  <c r="AN22" i="1"/>
  <c r="AN9" i="1"/>
  <c r="AN6" i="1"/>
  <c r="AN21" i="1"/>
  <c r="AN14" i="1"/>
  <c r="AN8" i="1"/>
  <c r="AN19" i="1"/>
  <c r="AE19" i="1" s="1"/>
  <c r="AK19" i="1" s="1"/>
  <c r="AN13" i="1"/>
  <c r="AN11" i="1"/>
  <c r="AN18" i="1"/>
  <c r="AF23" i="1"/>
  <c r="AE23" i="1"/>
  <c r="AF16" i="1"/>
  <c r="AE16" i="1"/>
  <c r="AK16" i="1" s="1"/>
  <c r="AN25" i="1"/>
  <c r="AN10" i="1"/>
  <c r="AE10" i="1" s="1"/>
  <c r="AK10" i="1"/>
  <c r="AN26" i="1"/>
  <c r="AN24" i="1"/>
  <c r="AN20" i="1"/>
  <c r="AN7" i="1"/>
  <c r="AF20" i="1" l="1"/>
  <c r="AE20" i="1"/>
  <c r="AK20" i="1" s="1"/>
  <c r="AF26" i="1"/>
  <c r="AE26" i="1"/>
  <c r="AE14" i="1"/>
  <c r="AF14" i="1"/>
  <c r="AF27" i="1"/>
  <c r="AE27" i="1"/>
  <c r="AE7" i="1"/>
  <c r="AF7" i="1"/>
  <c r="AE8" i="1"/>
  <c r="AK8" i="1" s="1"/>
  <c r="AF8" i="1"/>
  <c r="AF15" i="1"/>
  <c r="AE15" i="1"/>
  <c r="AK15" i="1" s="1"/>
  <c r="AE24" i="1"/>
  <c r="AK24" i="1" s="1"/>
  <c r="AF24" i="1"/>
  <c r="AF18" i="1"/>
  <c r="AE18" i="1"/>
  <c r="AK18" i="1" s="1"/>
  <c r="AE13" i="1"/>
  <c r="AK13" i="1" s="1"/>
  <c r="AF13" i="1"/>
  <c r="AF21" i="1"/>
  <c r="AE21" i="1"/>
  <c r="AK21" i="1" s="1"/>
  <c r="AF9" i="1"/>
  <c r="AE9" i="1"/>
  <c r="AF28" i="1"/>
  <c r="AE28" i="1"/>
  <c r="AK28" i="1" s="1"/>
  <c r="AF29" i="1"/>
  <c r="AE29" i="1"/>
  <c r="AF25" i="1"/>
  <c r="AE25" i="1"/>
  <c r="AK25" i="1" s="1"/>
  <c r="AK23" i="1"/>
  <c r="AF11" i="1"/>
  <c r="AE11" i="1"/>
  <c r="AK11" i="1" s="1"/>
  <c r="AF6" i="1"/>
  <c r="AE6" i="1"/>
  <c r="AK6" i="1" s="1"/>
  <c r="AF22" i="1"/>
  <c r="AE22" i="1"/>
  <c r="AK22" i="1" s="1"/>
  <c r="AF17" i="1"/>
  <c r="AE17" i="1"/>
  <c r="AK17" i="1" s="1"/>
  <c r="AK7" i="1" l="1"/>
  <c r="AK14" i="1"/>
  <c r="AK29" i="1"/>
  <c r="AK9" i="1"/>
  <c r="AK27" i="1"/>
  <c r="AK26" i="1"/>
</calcChain>
</file>

<file path=xl/sharedStrings.xml><?xml version="1.0" encoding="utf-8"?>
<sst xmlns="http://schemas.openxmlformats.org/spreadsheetml/2006/main" count="188" uniqueCount="87">
  <si>
    <t xml:space="preserve"> </t>
  </si>
  <si>
    <t>REMUNERACIONES MES DE ABRIL 2013</t>
  </si>
  <si>
    <t>ESCALAFON</t>
  </si>
  <si>
    <t>NOMBRE</t>
  </si>
  <si>
    <t>NIVEL</t>
  </si>
  <si>
    <t>TIPO DE CONTRATO</t>
  </si>
  <si>
    <t>CARGO O FUNCION</t>
  </si>
  <si>
    <t>REGION</t>
  </si>
  <si>
    <t>SUELDO BASE</t>
  </si>
  <si>
    <t>A.P.S.</t>
  </si>
  <si>
    <t xml:space="preserve"> ASIGNACIONES ESPECIALES</t>
  </si>
  <si>
    <t xml:space="preserve">DESEMPEÑO COLECTIVO </t>
  </si>
  <si>
    <t>BONO CONDUCTOR</t>
  </si>
  <si>
    <t>40% ZONA</t>
  </si>
  <si>
    <t>BONO ZONA EXTREMA TRIMESTRAL</t>
  </si>
  <si>
    <t>BONO ESCOLAR</t>
  </si>
  <si>
    <t>BONO ADIC. ESCOLARIDAD</t>
  </si>
  <si>
    <t>AGUINALDO</t>
  </si>
  <si>
    <t>BONO  VACACIONES</t>
  </si>
  <si>
    <t>BONO ESPECIAL</t>
  </si>
  <si>
    <t>ASIG. TRANS. ART. 45</t>
  </si>
  <si>
    <t xml:space="preserve"> 50%</t>
  </si>
  <si>
    <t xml:space="preserve"> 100%</t>
  </si>
  <si>
    <t>PREVISION SOCIAL</t>
  </si>
  <si>
    <t>IMPUESTO  UNICO</t>
  </si>
  <si>
    <t>INICIO CONTRATO</t>
  </si>
  <si>
    <t>VIGENCIA RELACION LABORAL</t>
  </si>
  <si>
    <t>OBSERVACIONES DECRETOS</t>
  </si>
  <si>
    <t>TOTAL LIQUIDO</t>
  </si>
  <si>
    <t>ASIG. DESEMP. DIFICIL</t>
  </si>
  <si>
    <t>PLAN. SUPLEM. LEY 20.250</t>
  </si>
  <si>
    <t>ASIG. LEY 18717</t>
  </si>
  <si>
    <t>ASIG. DE MERITO</t>
  </si>
  <si>
    <t>FIJO</t>
  </si>
  <si>
    <t>VARIABLE</t>
  </si>
  <si>
    <t>OTROS</t>
  </si>
  <si>
    <t>No.Horas EXTRAS</t>
  </si>
  <si>
    <t>VALOR HRS.EXT.</t>
  </si>
  <si>
    <t>VALOR.HRS EXT.</t>
  </si>
  <si>
    <t>UNIDAD MONETARIA</t>
  </si>
  <si>
    <t>REM. BRUTA MENSUAL</t>
  </si>
  <si>
    <t>AFP</t>
  </si>
  <si>
    <t xml:space="preserve">SALUD </t>
  </si>
  <si>
    <t>ADMINISTRATIVO</t>
  </si>
  <si>
    <t>PEREZ CASTRO WILFREDO DEL CARMEN</t>
  </si>
  <si>
    <t>INDEFINIDO</t>
  </si>
  <si>
    <t>ANTOFAGASTA</t>
  </si>
  <si>
    <t>PESOS</t>
  </si>
  <si>
    <t>URQUIETA CORTES FELIX ANTONIO</t>
  </si>
  <si>
    <t>LEYTON LEYTON OSCAR ELICEO</t>
  </si>
  <si>
    <t>ENC. DE PERSONAL</t>
  </si>
  <si>
    <t>TECNICO N/S</t>
  </si>
  <si>
    <t>GONZALEZ RIVAS RODOLFO BENJAMIN</t>
  </si>
  <si>
    <t xml:space="preserve">TEC. DE ENFERMERIA </t>
  </si>
  <si>
    <t>PROFESIONAL</t>
  </si>
  <si>
    <t>ARAYA PÁEZ SERGIO ENRIQUE</t>
  </si>
  <si>
    <t>DIRECTOR DEPARTAMENTO SALUD</t>
  </si>
  <si>
    <t>REYES ESPINOSA PATRICIA VICTORIA</t>
  </si>
  <si>
    <t>ESPINOZA HURTADO HECTOR MAURICIO</t>
  </si>
  <si>
    <t>ODONTOLOGO</t>
  </si>
  <si>
    <t>01/20/2012</t>
  </si>
  <si>
    <t>SANHUEZA SILVA MIREYA  DEL ROSARIO</t>
  </si>
  <si>
    <t>ENC. DE FINANZAS</t>
  </si>
  <si>
    <t xml:space="preserve">AUXILIAR </t>
  </si>
  <si>
    <t>LEDEZMA LOPEZ ALBERTO MARCELINO</t>
  </si>
  <si>
    <t>AUXILIAR CONDUCTOR</t>
  </si>
  <si>
    <t>LOPEZ CANIBILO  MARIANELA ROCIO</t>
  </si>
  <si>
    <t>PLAZO FIJO</t>
  </si>
  <si>
    <t>RAMIREZ ARQUEROS ROSALIA LUISA</t>
  </si>
  <si>
    <t>RODRIGUEZ CIFUENTES LLULIETH BELEN</t>
  </si>
  <si>
    <t>ENFERMERA</t>
  </si>
  <si>
    <t>MARTINEZ DIAZ OMAR ANDRES</t>
  </si>
  <si>
    <t>COLLARTE ACUÑA FERNANDA MURIEL</t>
  </si>
  <si>
    <t>PSICOLOGA</t>
  </si>
  <si>
    <t>VARGAS LICUIME MILIZEN GERMAINE</t>
  </si>
  <si>
    <t>MATRONA</t>
  </si>
  <si>
    <t>VARGAS LOPEZ  GUILLERMINA ELIZABEHT</t>
  </si>
  <si>
    <t>AUXILIAR DE ASEO</t>
  </si>
  <si>
    <t>IBARRA ZAVALA  CAROL LISSET</t>
  </si>
  <si>
    <t>CARRIZO ESCALANTE ALFREDO FELIPE</t>
  </si>
  <si>
    <t>PENNA GALLARDO IVANNIA</t>
  </si>
  <si>
    <t>ANA YORMA FUENTES OSSANDON</t>
  </si>
  <si>
    <t>CAROLINA DIAS FIGARI</t>
  </si>
  <si>
    <t>LEONARDO ARANCIBIA HERRERA</t>
  </si>
  <si>
    <t>MEDICO</t>
  </si>
  <si>
    <t>PAULA FUENTES FARIAS</t>
  </si>
  <si>
    <t>GUSTAVO FLORES MALUENDA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</si>
</sst>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[$$-340A]\ * #,##0_-;\-[$$-340A]\ * #,##0_-;_-[$$-340A]\ 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2" borderId="1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/>
    </xf>
    <xf numFmtId="0" fontId="5" fillId="2" borderId="5" xfId="1" applyNumberFormat="1" applyFont="1" applyFill="1" applyBorder="1" applyAlignment="1">
      <alignment horizontal="center"/>
    </xf>
    <xf numFmtId="0" fontId="5" fillId="2" borderId="6" xfId="1" applyNumberFormat="1" applyFont="1" applyFill="1" applyBorder="1" applyAlignment="1">
      <alignment horizontal="center"/>
    </xf>
    <xf numFmtId="0" fontId="5" fillId="2" borderId="7" xfId="1" applyNumberFormat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vertical="center"/>
    </xf>
    <xf numFmtId="9" fontId="7" fillId="2" borderId="9" xfId="0" applyNumberFormat="1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6" fillId="2" borderId="8" xfId="1" applyFont="1" applyFill="1" applyBorder="1" applyAlignment="1">
      <alignment horizontal="left"/>
    </xf>
    <xf numFmtId="164" fontId="6" fillId="2" borderId="8" xfId="1" applyNumberFormat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41" fontId="4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8" fillId="0" borderId="0" xfId="0" applyFont="1"/>
    <xf numFmtId="0" fontId="4" fillId="2" borderId="11" xfId="1" applyFont="1" applyFill="1" applyBorder="1" applyAlignment="1" applyProtection="1">
      <alignment horizontal="center" vertical="center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9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left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49" fontId="4" fillId="2" borderId="8" xfId="0" applyNumberFormat="1" applyFont="1" applyFill="1" applyBorder="1" applyAlignment="1" applyProtection="1">
      <alignment horizontal="center" wrapText="1"/>
    </xf>
    <xf numFmtId="0" fontId="4" fillId="2" borderId="1" xfId="1" applyFont="1" applyFill="1" applyBorder="1" applyAlignment="1">
      <alignment horizontal="center" wrapText="1"/>
    </xf>
    <xf numFmtId="41" fontId="4" fillId="2" borderId="8" xfId="1" applyNumberFormat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41" fontId="4" fillId="2" borderId="11" xfId="1" applyNumberFormat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0" fillId="0" borderId="9" xfId="0" applyBorder="1"/>
    <xf numFmtId="3" fontId="0" fillId="0" borderId="9" xfId="0" applyNumberFormat="1" applyBorder="1"/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9" fontId="0" fillId="0" borderId="0" xfId="0" applyNumberFormat="1"/>
    <xf numFmtId="10" fontId="0" fillId="0" borderId="0" xfId="0" applyNumberFormat="1"/>
    <xf numFmtId="3" fontId="0" fillId="0" borderId="0" xfId="0" applyNumberFormat="1"/>
    <xf numFmtId="0" fontId="0" fillId="0" borderId="9" xfId="0" applyFill="1" applyBorder="1"/>
    <xf numFmtId="14" fontId="0" fillId="0" borderId="9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/>
    <xf numFmtId="3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workbookViewId="0">
      <selection activeCell="I2" sqref="I2"/>
    </sheetView>
  </sheetViews>
  <sheetFormatPr baseColWidth="10" defaultColWidth="11.42578125" defaultRowHeight="15" x14ac:dyDescent="0.25"/>
  <cols>
    <col min="1" max="1" width="16.7109375" customWidth="1"/>
    <col min="2" max="2" width="34" customWidth="1"/>
    <col min="4" max="4" width="20.140625" customWidth="1"/>
    <col min="5" max="5" width="23.28515625" customWidth="1"/>
    <col min="6" max="6" width="15.28515625" style="1" customWidth="1"/>
    <col min="10" max="10" width="15" customWidth="1"/>
    <col min="13" max="13" width="13.7109375" customWidth="1"/>
    <col min="14" max="14" width="14.7109375" customWidth="1"/>
    <col min="16" max="16" width="10.5703125" customWidth="1"/>
    <col min="17" max="17" width="16.7109375" customWidth="1"/>
    <col min="30" max="30" width="13.5703125" customWidth="1"/>
    <col min="34" max="34" width="14" customWidth="1"/>
    <col min="35" max="35" width="14.5703125" customWidth="1"/>
    <col min="36" max="36" width="12.5703125" customWidth="1"/>
    <col min="38" max="41" width="0" hidden="1" customWidth="1"/>
  </cols>
  <sheetData>
    <row r="1" spans="1:40" x14ac:dyDescent="0.25">
      <c r="A1" t="s">
        <v>0</v>
      </c>
    </row>
    <row r="2" spans="1:40" ht="30.75" x14ac:dyDescent="0.45">
      <c r="D2" s="2" t="s">
        <v>1</v>
      </c>
    </row>
    <row r="3" spans="1:40" ht="15.75" thickBot="1" x14ac:dyDescent="0.3">
      <c r="B3">
        <v>8</v>
      </c>
      <c r="C3" s="1">
        <v>8</v>
      </c>
      <c r="AE3" s="1">
        <v>8</v>
      </c>
      <c r="AF3" s="1">
        <v>8</v>
      </c>
      <c r="AG3" s="1">
        <v>8</v>
      </c>
    </row>
    <row r="4" spans="1:40" s="23" customFormat="1" ht="15.75" thickBot="1" x14ac:dyDescent="0.3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5" t="s">
        <v>7</v>
      </c>
      <c r="G4" s="6" t="s">
        <v>8</v>
      </c>
      <c r="H4" s="7" t="s">
        <v>9</v>
      </c>
      <c r="I4" s="8" t="s">
        <v>10</v>
      </c>
      <c r="J4" s="9"/>
      <c r="K4" s="9"/>
      <c r="L4" s="10"/>
      <c r="M4" s="11" t="s">
        <v>11</v>
      </c>
      <c r="N4" s="12"/>
      <c r="O4" s="4" t="s">
        <v>12</v>
      </c>
      <c r="P4" s="4" t="s">
        <v>13</v>
      </c>
      <c r="Q4" s="4" t="s">
        <v>14</v>
      </c>
      <c r="R4" s="4" t="s">
        <v>15</v>
      </c>
      <c r="S4" s="13" t="s">
        <v>16</v>
      </c>
      <c r="T4" s="4" t="s">
        <v>17</v>
      </c>
      <c r="U4" s="4" t="s">
        <v>18</v>
      </c>
      <c r="V4" s="4" t="s">
        <v>19</v>
      </c>
      <c r="W4" s="4" t="s">
        <v>20</v>
      </c>
      <c r="X4" s="14"/>
      <c r="Y4" s="15">
        <v>0.25</v>
      </c>
      <c r="Z4" s="15">
        <v>0.5</v>
      </c>
      <c r="AA4" s="16" t="s">
        <v>21</v>
      </c>
      <c r="AB4" s="16" t="s">
        <v>22</v>
      </c>
      <c r="AC4" s="17"/>
      <c r="AD4" s="18"/>
      <c r="AE4" s="19" t="s">
        <v>23</v>
      </c>
      <c r="AF4" s="20"/>
      <c r="AG4" s="21" t="s">
        <v>24</v>
      </c>
      <c r="AH4" s="4" t="s">
        <v>25</v>
      </c>
      <c r="AI4" s="22" t="s">
        <v>26</v>
      </c>
      <c r="AJ4" s="22" t="s">
        <v>27</v>
      </c>
      <c r="AK4" s="22" t="s">
        <v>28</v>
      </c>
    </row>
    <row r="5" spans="1:40" s="23" customFormat="1" ht="43.5" x14ac:dyDescent="0.25">
      <c r="A5" s="24"/>
      <c r="B5" s="24"/>
      <c r="C5" s="24"/>
      <c r="D5" s="25"/>
      <c r="E5" s="25"/>
      <c r="F5" s="26"/>
      <c r="G5" s="27"/>
      <c r="H5" s="28"/>
      <c r="I5" s="29" t="s">
        <v>29</v>
      </c>
      <c r="J5" s="30" t="s">
        <v>30</v>
      </c>
      <c r="K5" s="30" t="s">
        <v>31</v>
      </c>
      <c r="L5" s="31" t="s">
        <v>32</v>
      </c>
      <c r="M5" s="32" t="s">
        <v>33</v>
      </c>
      <c r="N5" s="32" t="s">
        <v>34</v>
      </c>
      <c r="O5" s="25"/>
      <c r="P5" s="25"/>
      <c r="Q5" s="25"/>
      <c r="R5" s="25"/>
      <c r="S5" s="33"/>
      <c r="T5" s="25"/>
      <c r="U5" s="25"/>
      <c r="V5" s="25"/>
      <c r="W5" s="25"/>
      <c r="X5" s="34" t="s">
        <v>35</v>
      </c>
      <c r="Y5" s="35" t="s">
        <v>36</v>
      </c>
      <c r="Z5" s="35" t="s">
        <v>36</v>
      </c>
      <c r="AA5" s="36" t="s">
        <v>37</v>
      </c>
      <c r="AB5" s="37" t="s">
        <v>38</v>
      </c>
      <c r="AC5" s="38" t="s">
        <v>39</v>
      </c>
      <c r="AD5" s="39" t="s">
        <v>40</v>
      </c>
      <c r="AE5" s="40" t="s">
        <v>41</v>
      </c>
      <c r="AF5" s="41" t="s">
        <v>42</v>
      </c>
      <c r="AG5" s="42"/>
      <c r="AH5" s="25"/>
      <c r="AI5" s="43"/>
      <c r="AJ5" s="43"/>
      <c r="AK5" s="43"/>
    </row>
    <row r="6" spans="1:40" x14ac:dyDescent="0.25">
      <c r="A6" s="44" t="s">
        <v>43</v>
      </c>
      <c r="B6" s="44" t="s">
        <v>44</v>
      </c>
      <c r="C6" s="45">
        <v>14</v>
      </c>
      <c r="D6" s="46" t="s">
        <v>45</v>
      </c>
      <c r="E6" s="44" t="s">
        <v>43</v>
      </c>
      <c r="F6" s="46" t="s">
        <v>46</v>
      </c>
      <c r="G6" s="45">
        <v>164099</v>
      </c>
      <c r="H6" s="45">
        <f>G6</f>
        <v>164099</v>
      </c>
      <c r="I6" s="47">
        <f>(G6+H6)*15%</f>
        <v>49229.7</v>
      </c>
      <c r="J6" s="45"/>
      <c r="K6" s="44">
        <v>67674</v>
      </c>
      <c r="L6" s="45">
        <v>84394</v>
      </c>
      <c r="M6" s="44">
        <v>93926</v>
      </c>
      <c r="N6" s="44">
        <v>108516</v>
      </c>
      <c r="O6" s="45"/>
      <c r="P6" s="45">
        <f>G6*40%</f>
        <v>65639.600000000006</v>
      </c>
      <c r="Q6" s="45"/>
      <c r="R6" s="44"/>
      <c r="S6" s="44"/>
      <c r="T6" s="44"/>
      <c r="U6" s="44"/>
      <c r="V6" s="44"/>
      <c r="W6" s="45"/>
      <c r="X6" s="44"/>
      <c r="Y6" s="46">
        <v>2</v>
      </c>
      <c r="Z6" s="46">
        <v>13</v>
      </c>
      <c r="AA6" s="45">
        <f>((($G6+$H6)/190)*1.25)*Y6</f>
        <v>4318.394736842105</v>
      </c>
      <c r="AB6" s="45">
        <f t="shared" ref="AB6:AB29" si="0">((G6+H6)/190)*1.5*Z6</f>
        <v>33683.478947368421</v>
      </c>
      <c r="AC6" s="46" t="s">
        <v>47</v>
      </c>
      <c r="AD6" s="48">
        <f>SUM(G6:AB6)-Y6-Z6</f>
        <v>835579.17368421052</v>
      </c>
      <c r="AE6" s="47">
        <f t="shared" ref="AE6:AE29" si="1">AN6*AM6</f>
        <v>84026.44795999999</v>
      </c>
      <c r="AF6" s="47">
        <f t="shared" ref="AF6:AF8" si="2">AN6*AL6</f>
        <v>51235.639000000003</v>
      </c>
      <c r="AG6" s="47">
        <v>2200</v>
      </c>
      <c r="AH6" s="49">
        <v>39125</v>
      </c>
      <c r="AI6" s="44"/>
      <c r="AJ6" s="44"/>
      <c r="AK6" s="47">
        <f>AD6-AE6-AF6-AG6</f>
        <v>698117.08672421053</v>
      </c>
      <c r="AL6" s="50">
        <v>7.0000000000000007E-2</v>
      </c>
      <c r="AM6" s="51">
        <v>0.1148</v>
      </c>
      <c r="AN6" s="52">
        <f>AD6-U6-W6-AA6-AB6-P6-Q6-R6</f>
        <v>731937.7</v>
      </c>
    </row>
    <row r="7" spans="1:40" x14ac:dyDescent="0.25">
      <c r="A7" s="44" t="s">
        <v>43</v>
      </c>
      <c r="B7" s="44" t="s">
        <v>48</v>
      </c>
      <c r="C7" s="45">
        <v>14</v>
      </c>
      <c r="D7" s="46" t="s">
        <v>45</v>
      </c>
      <c r="E7" s="44" t="s">
        <v>43</v>
      </c>
      <c r="F7" s="46" t="s">
        <v>46</v>
      </c>
      <c r="G7" s="45">
        <v>164099</v>
      </c>
      <c r="H7" s="45">
        <f t="shared" ref="H7:H29" si="3">G7</f>
        <v>164099</v>
      </c>
      <c r="I7" s="47">
        <f t="shared" ref="I7:I29" si="4">(G7+H7)*15%</f>
        <v>49229.7</v>
      </c>
      <c r="J7" s="45"/>
      <c r="K7" s="44">
        <v>67674</v>
      </c>
      <c r="L7" s="45">
        <v>37508</v>
      </c>
      <c r="M7" s="44">
        <v>93926</v>
      </c>
      <c r="N7" s="44">
        <v>108516</v>
      </c>
      <c r="O7" s="45"/>
      <c r="P7" s="45">
        <f t="shared" ref="P7:P29" si="5">G7*40%</f>
        <v>65639.600000000006</v>
      </c>
      <c r="Q7" s="45"/>
      <c r="R7" s="44"/>
      <c r="S7" s="44"/>
      <c r="T7" s="44"/>
      <c r="U7" s="44"/>
      <c r="V7" s="44"/>
      <c r="W7" s="45"/>
      <c r="X7" s="44"/>
      <c r="Y7" s="46"/>
      <c r="Z7" s="46"/>
      <c r="AA7" s="45">
        <f t="shared" ref="AA7:AA29" si="6">((($G7+$H7)/190)*1.25)*Y7</f>
        <v>0</v>
      </c>
      <c r="AB7" s="45">
        <f t="shared" si="0"/>
        <v>0</v>
      </c>
      <c r="AC7" s="46" t="s">
        <v>47</v>
      </c>
      <c r="AD7" s="48">
        <f t="shared" ref="AD7:AD29" si="7">SUM(G7:AB7)-Y7-Z7</f>
        <v>750691.29999999993</v>
      </c>
      <c r="AE7" s="48">
        <f t="shared" si="1"/>
        <v>79054.966180000003</v>
      </c>
      <c r="AF7" s="48">
        <f t="shared" si="2"/>
        <v>47953.618999999999</v>
      </c>
      <c r="AG7" s="48">
        <v>654</v>
      </c>
      <c r="AH7" s="49">
        <v>39220</v>
      </c>
      <c r="AI7" s="44"/>
      <c r="AJ7" s="44"/>
      <c r="AK7" s="47">
        <f t="shared" ref="AK7:AK29" si="8">AD7-AE7-AF7-AG7</f>
        <v>623028.71481999999</v>
      </c>
      <c r="AL7" s="50">
        <v>7.0000000000000007E-2</v>
      </c>
      <c r="AM7" s="51">
        <v>0.1154</v>
      </c>
      <c r="AN7" s="52">
        <f t="shared" ref="AN7:AN29" si="9">AD7-U7-W7-AA7-AB7-P7-Q7-R7</f>
        <v>685051.7</v>
      </c>
    </row>
    <row r="8" spans="1:40" x14ac:dyDescent="0.25">
      <c r="A8" s="44" t="s">
        <v>43</v>
      </c>
      <c r="B8" s="44" t="s">
        <v>49</v>
      </c>
      <c r="C8" s="45">
        <v>14</v>
      </c>
      <c r="D8" s="46" t="s">
        <v>45</v>
      </c>
      <c r="E8" s="44" t="s">
        <v>50</v>
      </c>
      <c r="F8" s="46" t="s">
        <v>46</v>
      </c>
      <c r="G8" s="45">
        <v>164099</v>
      </c>
      <c r="H8" s="45">
        <f t="shared" si="3"/>
        <v>164099</v>
      </c>
      <c r="I8" s="47">
        <f t="shared" si="4"/>
        <v>49229.7</v>
      </c>
      <c r="J8" s="45"/>
      <c r="K8" s="44">
        <v>67674</v>
      </c>
      <c r="L8" s="45"/>
      <c r="M8" s="44"/>
      <c r="N8" s="44"/>
      <c r="O8" s="45"/>
      <c r="P8" s="45">
        <f t="shared" si="5"/>
        <v>65639.600000000006</v>
      </c>
      <c r="Q8" s="45"/>
      <c r="R8" s="44"/>
      <c r="S8" s="44"/>
      <c r="T8" s="44"/>
      <c r="U8" s="44"/>
      <c r="V8" s="44"/>
      <c r="W8" s="44">
        <v>250000</v>
      </c>
      <c r="X8" s="44"/>
      <c r="Y8" s="46">
        <v>5</v>
      </c>
      <c r="Z8" s="46">
        <v>10</v>
      </c>
      <c r="AA8" s="45">
        <f t="shared" si="6"/>
        <v>10795.986842105263</v>
      </c>
      <c r="AB8" s="45">
        <f t="shared" si="0"/>
        <v>25910.36842105263</v>
      </c>
      <c r="AC8" s="46" t="s">
        <v>47</v>
      </c>
      <c r="AD8" s="48">
        <f t="shared" si="7"/>
        <v>797447.65526315791</v>
      </c>
      <c r="AE8" s="48">
        <f t="shared" si="1"/>
        <v>50563.553119999997</v>
      </c>
      <c r="AF8" s="48">
        <f t="shared" si="2"/>
        <v>31157.118999999999</v>
      </c>
      <c r="AG8" s="48">
        <v>2884</v>
      </c>
      <c r="AH8" s="49">
        <v>37693</v>
      </c>
      <c r="AI8" s="44"/>
      <c r="AJ8" s="44"/>
      <c r="AK8" s="47">
        <f t="shared" si="8"/>
        <v>712842.98314315802</v>
      </c>
      <c r="AL8" s="50">
        <v>7.0000000000000007E-2</v>
      </c>
      <c r="AM8" s="51">
        <v>0.11360000000000001</v>
      </c>
      <c r="AN8" s="52">
        <f t="shared" si="9"/>
        <v>445101.69999999995</v>
      </c>
    </row>
    <row r="9" spans="1:40" x14ac:dyDescent="0.25">
      <c r="A9" s="44" t="s">
        <v>51</v>
      </c>
      <c r="B9" s="44" t="s">
        <v>52</v>
      </c>
      <c r="C9" s="47">
        <v>11</v>
      </c>
      <c r="D9" s="46" t="s">
        <v>45</v>
      </c>
      <c r="E9" s="44" t="s">
        <v>53</v>
      </c>
      <c r="F9" s="46" t="s">
        <v>46</v>
      </c>
      <c r="G9" s="45">
        <v>210583</v>
      </c>
      <c r="H9" s="45">
        <f t="shared" si="3"/>
        <v>210583</v>
      </c>
      <c r="I9" s="47">
        <f t="shared" si="4"/>
        <v>63174.899999999994</v>
      </c>
      <c r="J9" s="45"/>
      <c r="K9" s="53">
        <v>18099</v>
      </c>
      <c r="L9" s="45">
        <v>108300</v>
      </c>
      <c r="M9" s="44">
        <v>129116</v>
      </c>
      <c r="N9" s="44">
        <v>149173</v>
      </c>
      <c r="O9" s="45"/>
      <c r="P9" s="45">
        <f t="shared" si="5"/>
        <v>84233.200000000012</v>
      </c>
      <c r="Q9" s="45"/>
      <c r="R9" s="44"/>
      <c r="S9" s="44"/>
      <c r="T9" s="44"/>
      <c r="U9" s="44"/>
      <c r="V9" s="44"/>
      <c r="W9" s="44">
        <v>217000</v>
      </c>
      <c r="X9" s="44"/>
      <c r="Y9" s="46"/>
      <c r="Z9" s="46"/>
      <c r="AA9" s="45">
        <f t="shared" si="6"/>
        <v>0</v>
      </c>
      <c r="AB9" s="45">
        <f t="shared" si="0"/>
        <v>0</v>
      </c>
      <c r="AC9" s="46" t="s">
        <v>47</v>
      </c>
      <c r="AD9" s="48">
        <f t="shared" si="7"/>
        <v>1190262.1000000001</v>
      </c>
      <c r="AE9" s="48">
        <f t="shared" si="1"/>
        <v>102060.51772000002</v>
      </c>
      <c r="AF9" s="48">
        <f>AN9*AL9</f>
        <v>62232.023000000016</v>
      </c>
      <c r="AG9" s="48">
        <v>19371</v>
      </c>
      <c r="AH9" s="54">
        <v>34569</v>
      </c>
      <c r="AI9" s="44"/>
      <c r="AJ9" s="44"/>
      <c r="AK9" s="47">
        <f t="shared" si="8"/>
        <v>1006598.5592799999</v>
      </c>
      <c r="AL9" s="50">
        <v>7.0000000000000007E-2</v>
      </c>
      <c r="AM9" s="51">
        <v>0.1148</v>
      </c>
      <c r="AN9" s="52">
        <f t="shared" si="9"/>
        <v>889028.90000000014</v>
      </c>
    </row>
    <row r="10" spans="1:40" x14ac:dyDescent="0.25">
      <c r="A10" s="44" t="s">
        <v>54</v>
      </c>
      <c r="B10" s="44" t="s">
        <v>55</v>
      </c>
      <c r="C10" s="47">
        <v>14</v>
      </c>
      <c r="D10" s="46" t="s">
        <v>45</v>
      </c>
      <c r="E10" s="44" t="s">
        <v>56</v>
      </c>
      <c r="F10" s="46" t="s">
        <v>46</v>
      </c>
      <c r="G10" s="45">
        <v>325868</v>
      </c>
      <c r="H10" s="45">
        <f t="shared" si="3"/>
        <v>325868</v>
      </c>
      <c r="I10" s="47">
        <f t="shared" si="4"/>
        <v>97760.4</v>
      </c>
      <c r="J10" s="45"/>
      <c r="K10" s="44">
        <v>67674</v>
      </c>
      <c r="L10" s="45"/>
      <c r="M10" s="53">
        <v>264066</v>
      </c>
      <c r="N10" s="53">
        <v>305086</v>
      </c>
      <c r="O10" s="45"/>
      <c r="P10" s="45">
        <f t="shared" si="5"/>
        <v>130347.20000000001</v>
      </c>
      <c r="Q10" s="45"/>
      <c r="R10" s="44"/>
      <c r="S10" s="44"/>
      <c r="T10" s="44"/>
      <c r="U10" s="44"/>
      <c r="V10" s="44"/>
      <c r="W10" s="45">
        <v>500000</v>
      </c>
      <c r="X10" s="44"/>
      <c r="Y10" s="46">
        <v>22</v>
      </c>
      <c r="Z10" s="46">
        <v>1</v>
      </c>
      <c r="AA10" s="45">
        <f t="shared" si="6"/>
        <v>94330.210526315786</v>
      </c>
      <c r="AB10" s="45">
        <f t="shared" si="0"/>
        <v>5145.2842105263153</v>
      </c>
      <c r="AC10" s="46" t="s">
        <v>47</v>
      </c>
      <c r="AD10" s="48">
        <f t="shared" si="7"/>
        <v>2116145.094736842</v>
      </c>
      <c r="AE10" s="48">
        <f t="shared" si="1"/>
        <v>158595.28255999999</v>
      </c>
      <c r="AF10" s="48">
        <v>97043</v>
      </c>
      <c r="AG10" s="48">
        <v>60637</v>
      </c>
      <c r="AH10" s="49">
        <v>40044</v>
      </c>
      <c r="AI10" s="44"/>
      <c r="AJ10" s="44"/>
      <c r="AK10" s="47">
        <f t="shared" si="8"/>
        <v>1799869.812176842</v>
      </c>
      <c r="AL10" s="50"/>
      <c r="AM10" s="51">
        <v>0.1144</v>
      </c>
      <c r="AN10" s="52">
        <f t="shared" si="9"/>
        <v>1386322.4</v>
      </c>
    </row>
    <row r="11" spans="1:40" x14ac:dyDescent="0.25">
      <c r="A11" s="44" t="s">
        <v>51</v>
      </c>
      <c r="B11" s="44" t="s">
        <v>57</v>
      </c>
      <c r="C11" s="47">
        <v>9</v>
      </c>
      <c r="D11" s="46" t="s">
        <v>45</v>
      </c>
      <c r="E11" s="44" t="s">
        <v>53</v>
      </c>
      <c r="F11" s="46" t="s">
        <v>46</v>
      </c>
      <c r="G11" s="45">
        <v>236623</v>
      </c>
      <c r="H11" s="45">
        <f t="shared" si="3"/>
        <v>236623</v>
      </c>
      <c r="I11" s="47">
        <f t="shared" si="4"/>
        <v>70986.899999999994</v>
      </c>
      <c r="J11" s="45"/>
      <c r="K11" s="44">
        <v>19004</v>
      </c>
      <c r="L11" s="45">
        <v>141974</v>
      </c>
      <c r="M11" s="44">
        <v>145082</v>
      </c>
      <c r="N11" s="44">
        <v>167619</v>
      </c>
      <c r="O11" s="45"/>
      <c r="P11" s="45">
        <f t="shared" si="5"/>
        <v>94649.200000000012</v>
      </c>
      <c r="Q11" s="45"/>
      <c r="R11" s="44"/>
      <c r="S11" s="44"/>
      <c r="T11" s="44"/>
      <c r="U11" s="44"/>
      <c r="V11" s="44"/>
      <c r="W11" s="44">
        <v>217000</v>
      </c>
      <c r="X11" s="44"/>
      <c r="Y11" s="46">
        <v>8</v>
      </c>
      <c r="Z11" s="46">
        <v>2</v>
      </c>
      <c r="AA11" s="45">
        <f t="shared" si="6"/>
        <v>24907.684210526317</v>
      </c>
      <c r="AB11" s="45">
        <f t="shared" si="0"/>
        <v>7472.3052631578958</v>
      </c>
      <c r="AC11" s="46" t="s">
        <v>47</v>
      </c>
      <c r="AD11" s="48">
        <f t="shared" si="7"/>
        <v>1361941.0894736843</v>
      </c>
      <c r="AE11" s="48">
        <f t="shared" si="1"/>
        <v>116449.12136000002</v>
      </c>
      <c r="AF11" s="48">
        <f>AN11*AL11</f>
        <v>71253.833000000013</v>
      </c>
      <c r="AG11" s="48">
        <v>24007</v>
      </c>
      <c r="AH11" s="49">
        <v>34578</v>
      </c>
      <c r="AI11" s="44"/>
      <c r="AJ11" s="44"/>
      <c r="AK11" s="47">
        <f t="shared" si="8"/>
        <v>1150231.1351136842</v>
      </c>
      <c r="AL11" s="50">
        <v>7.0000000000000007E-2</v>
      </c>
      <c r="AM11" s="51">
        <v>0.1144</v>
      </c>
      <c r="AN11" s="52">
        <f t="shared" si="9"/>
        <v>1017911.9000000001</v>
      </c>
    </row>
    <row r="12" spans="1:40" x14ac:dyDescent="0.25">
      <c r="A12" s="44" t="s">
        <v>54</v>
      </c>
      <c r="B12" s="44" t="s">
        <v>58</v>
      </c>
      <c r="C12" s="47">
        <v>15</v>
      </c>
      <c r="D12" s="46" t="s">
        <v>45</v>
      </c>
      <c r="E12" s="44" t="s">
        <v>59</v>
      </c>
      <c r="F12" s="46" t="s">
        <v>46</v>
      </c>
      <c r="G12" s="45">
        <v>393751</v>
      </c>
      <c r="H12" s="45">
        <f t="shared" si="3"/>
        <v>393751</v>
      </c>
      <c r="I12" s="47">
        <f t="shared" si="4"/>
        <v>118125.29999999999</v>
      </c>
      <c r="J12" s="45"/>
      <c r="K12" s="44">
        <v>57335</v>
      </c>
      <c r="L12" s="45"/>
      <c r="M12" s="44"/>
      <c r="N12" s="44"/>
      <c r="O12" s="45"/>
      <c r="P12" s="45">
        <f t="shared" si="5"/>
        <v>157500.40000000002</v>
      </c>
      <c r="Q12" s="45"/>
      <c r="R12" s="44"/>
      <c r="S12" s="44"/>
      <c r="T12" s="44"/>
      <c r="U12" s="44"/>
      <c r="V12" s="44"/>
      <c r="W12" s="44">
        <v>220000</v>
      </c>
      <c r="X12" s="44"/>
      <c r="Y12" s="46"/>
      <c r="Z12" s="46"/>
      <c r="AA12" s="45">
        <f t="shared" si="6"/>
        <v>0</v>
      </c>
      <c r="AB12" s="45">
        <f t="shared" si="0"/>
        <v>0</v>
      </c>
      <c r="AC12" s="46" t="s">
        <v>47</v>
      </c>
      <c r="AD12" s="48">
        <f t="shared" si="7"/>
        <v>1340462.7000000002</v>
      </c>
      <c r="AE12" s="48">
        <f t="shared" si="1"/>
        <v>103711.03971000003</v>
      </c>
      <c r="AF12" s="48">
        <v>99789</v>
      </c>
      <c r="AG12" s="48">
        <v>17511</v>
      </c>
      <c r="AH12" s="49" t="s">
        <v>60</v>
      </c>
      <c r="AI12" s="44"/>
      <c r="AJ12" s="44"/>
      <c r="AK12" s="47">
        <f t="shared" si="8"/>
        <v>1119451.6602900003</v>
      </c>
      <c r="AL12" s="50"/>
      <c r="AM12" s="51">
        <v>0.1077</v>
      </c>
      <c r="AN12" s="52">
        <f t="shared" si="9"/>
        <v>962962.30000000016</v>
      </c>
    </row>
    <row r="13" spans="1:40" x14ac:dyDescent="0.25">
      <c r="A13" s="44" t="s">
        <v>43</v>
      </c>
      <c r="B13" s="44" t="s">
        <v>61</v>
      </c>
      <c r="C13" s="47">
        <v>15</v>
      </c>
      <c r="D13" s="46" t="s">
        <v>45</v>
      </c>
      <c r="E13" s="44" t="s">
        <v>62</v>
      </c>
      <c r="F13" s="46" t="s">
        <v>46</v>
      </c>
      <c r="G13" s="45">
        <v>151643</v>
      </c>
      <c r="H13" s="45">
        <f t="shared" si="3"/>
        <v>151643</v>
      </c>
      <c r="I13" s="47">
        <f t="shared" si="4"/>
        <v>45492.9</v>
      </c>
      <c r="J13" s="45"/>
      <c r="K13" s="44">
        <v>57335</v>
      </c>
      <c r="L13" s="45"/>
      <c r="M13" s="44"/>
      <c r="N13" s="44"/>
      <c r="O13" s="45"/>
      <c r="P13" s="45">
        <f t="shared" si="5"/>
        <v>60657.200000000004</v>
      </c>
      <c r="Q13" s="45"/>
      <c r="R13" s="44"/>
      <c r="S13" s="44"/>
      <c r="T13" s="44"/>
      <c r="U13" s="44"/>
      <c r="V13" s="44"/>
      <c r="W13" s="44">
        <v>250000</v>
      </c>
      <c r="X13" s="44"/>
      <c r="Y13" s="46">
        <v>6</v>
      </c>
      <c r="Z13" s="46">
        <v>20</v>
      </c>
      <c r="AA13" s="45">
        <f t="shared" si="6"/>
        <v>11971.815789473683</v>
      </c>
      <c r="AB13" s="45">
        <f t="shared" si="0"/>
        <v>47887.263157894733</v>
      </c>
      <c r="AC13" s="46" t="s">
        <v>47</v>
      </c>
      <c r="AD13" s="48">
        <f t="shared" si="7"/>
        <v>776630.17894736852</v>
      </c>
      <c r="AE13" s="48">
        <f t="shared" si="1"/>
        <v>46459.430160000011</v>
      </c>
      <c r="AF13" s="48">
        <f t="shared" ref="AF13:AF18" si="10">AN13*AL13</f>
        <v>28427.973000000009</v>
      </c>
      <c r="AG13" s="48">
        <v>1582</v>
      </c>
      <c r="AH13" s="49">
        <v>41183</v>
      </c>
      <c r="AI13" s="44"/>
      <c r="AJ13" s="44"/>
      <c r="AK13" s="47">
        <f t="shared" si="8"/>
        <v>700160.77578736853</v>
      </c>
      <c r="AL13" s="50">
        <v>7.0000000000000007E-2</v>
      </c>
      <c r="AM13" s="51">
        <v>0.1144</v>
      </c>
      <c r="AN13" s="52">
        <f t="shared" si="9"/>
        <v>406113.90000000008</v>
      </c>
    </row>
    <row r="14" spans="1:40" x14ac:dyDescent="0.25">
      <c r="A14" s="44" t="s">
        <v>63</v>
      </c>
      <c r="B14" s="44" t="s">
        <v>64</v>
      </c>
      <c r="C14" s="47">
        <v>10</v>
      </c>
      <c r="D14" s="46" t="s">
        <v>45</v>
      </c>
      <c r="E14" s="44" t="s">
        <v>65</v>
      </c>
      <c r="F14" s="46" t="s">
        <v>46</v>
      </c>
      <c r="G14" s="45">
        <v>198882</v>
      </c>
      <c r="H14" s="45">
        <f t="shared" si="3"/>
        <v>198882</v>
      </c>
      <c r="I14" s="47">
        <f t="shared" si="4"/>
        <v>59664.6</v>
      </c>
      <c r="J14" s="45"/>
      <c r="K14" s="44">
        <v>19004</v>
      </c>
      <c r="L14" s="45">
        <v>112381</v>
      </c>
      <c r="M14" s="44">
        <v>107970</v>
      </c>
      <c r="N14" s="44">
        <v>124742</v>
      </c>
      <c r="O14" s="45">
        <f>(G14+H14)*17%</f>
        <v>67619.88</v>
      </c>
      <c r="P14" s="45">
        <f t="shared" si="5"/>
        <v>79552.800000000003</v>
      </c>
      <c r="Q14" s="45"/>
      <c r="R14" s="44"/>
      <c r="S14" s="44"/>
      <c r="T14" s="44"/>
      <c r="U14" s="44"/>
      <c r="V14" s="44"/>
      <c r="W14" s="44">
        <v>183000</v>
      </c>
      <c r="X14" s="44"/>
      <c r="Y14" s="46">
        <v>38</v>
      </c>
      <c r="Z14" s="46">
        <v>46</v>
      </c>
      <c r="AA14" s="45">
        <f t="shared" si="6"/>
        <v>99441</v>
      </c>
      <c r="AB14" s="45">
        <f t="shared" si="0"/>
        <v>144451.13684210528</v>
      </c>
      <c r="AC14" s="46" t="s">
        <v>47</v>
      </c>
      <c r="AD14" s="48">
        <f t="shared" si="7"/>
        <v>1395590.4168421053</v>
      </c>
      <c r="AE14" s="48">
        <f t="shared" si="1"/>
        <v>101718.242912</v>
      </c>
      <c r="AF14" s="48">
        <f t="shared" si="10"/>
        <v>62240.183600000004</v>
      </c>
      <c r="AG14" s="48">
        <v>17842</v>
      </c>
      <c r="AH14" s="49">
        <v>33554</v>
      </c>
      <c r="AI14" s="44"/>
      <c r="AJ14" s="44"/>
      <c r="AK14" s="47">
        <f t="shared" si="8"/>
        <v>1213789.9903301052</v>
      </c>
      <c r="AL14" s="50">
        <v>7.0000000000000007E-2</v>
      </c>
      <c r="AM14" s="51">
        <v>0.1144</v>
      </c>
      <c r="AN14" s="52">
        <f t="shared" si="9"/>
        <v>889145.48</v>
      </c>
    </row>
    <row r="15" spans="1:40" x14ac:dyDescent="0.25">
      <c r="A15" s="44" t="s">
        <v>51</v>
      </c>
      <c r="B15" s="44" t="s">
        <v>66</v>
      </c>
      <c r="C15" s="47">
        <v>15</v>
      </c>
      <c r="D15" s="46" t="s">
        <v>67</v>
      </c>
      <c r="E15" s="44" t="s">
        <v>53</v>
      </c>
      <c r="F15" s="46" t="s">
        <v>46</v>
      </c>
      <c r="G15" s="45">
        <v>158503</v>
      </c>
      <c r="H15" s="45">
        <f t="shared" si="3"/>
        <v>158503</v>
      </c>
      <c r="I15" s="47">
        <f t="shared" si="4"/>
        <v>47550.9</v>
      </c>
      <c r="J15" s="45"/>
      <c r="K15" s="44">
        <v>57335</v>
      </c>
      <c r="L15" s="45">
        <v>95102</v>
      </c>
      <c r="M15" s="53">
        <v>97184</v>
      </c>
      <c r="N15" s="53">
        <v>112281</v>
      </c>
      <c r="O15" s="45"/>
      <c r="P15" s="45">
        <f t="shared" si="5"/>
        <v>63401.200000000004</v>
      </c>
      <c r="Q15" s="45"/>
      <c r="R15" s="44"/>
      <c r="S15" s="44"/>
      <c r="T15" s="44"/>
      <c r="U15" s="44"/>
      <c r="V15" s="44"/>
      <c r="W15" s="44">
        <v>184000</v>
      </c>
      <c r="X15" s="44"/>
      <c r="Y15" s="46">
        <v>9</v>
      </c>
      <c r="Z15" s="46">
        <v>24</v>
      </c>
      <c r="AA15" s="45">
        <f t="shared" si="6"/>
        <v>18770.092105263157</v>
      </c>
      <c r="AB15" s="45">
        <f t="shared" si="0"/>
        <v>60064.294736842108</v>
      </c>
      <c r="AC15" s="46" t="s">
        <v>47</v>
      </c>
      <c r="AD15" s="48">
        <f t="shared" si="7"/>
        <v>1052694.4868421052</v>
      </c>
      <c r="AE15" s="48">
        <f t="shared" si="1"/>
        <v>83833.357059999995</v>
      </c>
      <c r="AF15" s="48">
        <f t="shared" si="10"/>
        <v>50852.123</v>
      </c>
      <c r="AG15" s="48">
        <v>9363</v>
      </c>
      <c r="AH15" s="49">
        <v>40360</v>
      </c>
      <c r="AI15" s="44"/>
      <c r="AJ15" s="44"/>
      <c r="AK15" s="47">
        <f t="shared" si="8"/>
        <v>908646.00678210519</v>
      </c>
      <c r="AL15" s="50">
        <v>7.0000000000000007E-2</v>
      </c>
      <c r="AM15" s="51">
        <v>0.1154</v>
      </c>
      <c r="AN15" s="52">
        <f t="shared" si="9"/>
        <v>726458.89999999991</v>
      </c>
    </row>
    <row r="16" spans="1:40" x14ac:dyDescent="0.25">
      <c r="A16" s="44" t="s">
        <v>43</v>
      </c>
      <c r="B16" s="44" t="s">
        <v>68</v>
      </c>
      <c r="C16" s="47">
        <v>7</v>
      </c>
      <c r="D16" s="46" t="s">
        <v>67</v>
      </c>
      <c r="E16" s="44" t="s">
        <v>43</v>
      </c>
      <c r="F16" s="46" t="s">
        <v>46</v>
      </c>
      <c r="G16" s="45">
        <v>251297</v>
      </c>
      <c r="H16" s="45">
        <f t="shared" si="3"/>
        <v>251297</v>
      </c>
      <c r="I16" s="47">
        <f t="shared" si="4"/>
        <v>75389.099999999991</v>
      </c>
      <c r="J16" s="45"/>
      <c r="K16" s="44">
        <v>16571</v>
      </c>
      <c r="L16" s="45">
        <v>158317</v>
      </c>
      <c r="M16" s="44">
        <v>143834</v>
      </c>
      <c r="N16" s="44">
        <v>166177</v>
      </c>
      <c r="O16" s="45"/>
      <c r="P16" s="45">
        <f t="shared" si="5"/>
        <v>100518.8</v>
      </c>
      <c r="Q16" s="45"/>
      <c r="R16" s="44"/>
      <c r="S16" s="44"/>
      <c r="T16" s="44"/>
      <c r="U16" s="44"/>
      <c r="V16" s="44"/>
      <c r="W16" s="44"/>
      <c r="X16" s="44"/>
      <c r="Y16" s="46">
        <v>8</v>
      </c>
      <c r="Z16" s="46"/>
      <c r="AA16" s="45">
        <f t="shared" si="6"/>
        <v>26452.315789473683</v>
      </c>
      <c r="AB16" s="45">
        <f t="shared" si="0"/>
        <v>0</v>
      </c>
      <c r="AC16" s="46" t="s">
        <v>47</v>
      </c>
      <c r="AD16" s="48">
        <f t="shared" si="7"/>
        <v>1189853.2157894738</v>
      </c>
      <c r="AE16" s="48">
        <f t="shared" si="1"/>
        <v>122656.59434000001</v>
      </c>
      <c r="AF16" s="48">
        <f t="shared" si="10"/>
        <v>74401.747000000018</v>
      </c>
      <c r="AG16" s="48">
        <v>12965</v>
      </c>
      <c r="AH16" s="49">
        <v>38384</v>
      </c>
      <c r="AI16" s="44"/>
      <c r="AJ16" s="44"/>
      <c r="AK16" s="47">
        <f t="shared" si="8"/>
        <v>979829.87444947381</v>
      </c>
      <c r="AL16" s="50">
        <v>7.0000000000000007E-2</v>
      </c>
      <c r="AM16" s="51">
        <v>0.1154</v>
      </c>
      <c r="AN16" s="52">
        <f t="shared" si="9"/>
        <v>1062882.1000000001</v>
      </c>
    </row>
    <row r="17" spans="1:40" x14ac:dyDescent="0.25">
      <c r="A17" s="44" t="s">
        <v>54</v>
      </c>
      <c r="B17" s="44" t="s">
        <v>69</v>
      </c>
      <c r="C17" s="47">
        <v>13</v>
      </c>
      <c r="D17" s="46" t="s">
        <v>67</v>
      </c>
      <c r="E17" s="44" t="s">
        <v>70</v>
      </c>
      <c r="F17" s="46" t="s">
        <v>46</v>
      </c>
      <c r="G17" s="45">
        <v>352576</v>
      </c>
      <c r="H17" s="45">
        <f t="shared" si="3"/>
        <v>352576</v>
      </c>
      <c r="I17" s="47">
        <f t="shared" si="4"/>
        <v>105772.8</v>
      </c>
      <c r="J17" s="45"/>
      <c r="K17" s="44">
        <v>68553</v>
      </c>
      <c r="L17" s="45"/>
      <c r="M17" s="44">
        <v>184179</v>
      </c>
      <c r="N17" s="44">
        <v>212789</v>
      </c>
      <c r="O17" s="45"/>
      <c r="P17" s="45">
        <f t="shared" si="5"/>
        <v>141030.39999999999</v>
      </c>
      <c r="Q17" s="45"/>
      <c r="R17" s="44"/>
      <c r="S17" s="44"/>
      <c r="T17" s="44"/>
      <c r="U17" s="44"/>
      <c r="V17" s="44"/>
      <c r="W17" s="44"/>
      <c r="X17" s="44"/>
      <c r="Y17" s="46"/>
      <c r="Z17" s="46"/>
      <c r="AA17" s="45">
        <f t="shared" si="6"/>
        <v>0</v>
      </c>
      <c r="AB17" s="45">
        <f t="shared" si="0"/>
        <v>0</v>
      </c>
      <c r="AC17" s="46" t="s">
        <v>47</v>
      </c>
      <c r="AD17" s="48">
        <f t="shared" si="7"/>
        <v>1417476.2</v>
      </c>
      <c r="AE17" s="48">
        <f t="shared" si="1"/>
        <v>137473.21266000002</v>
      </c>
      <c r="AF17" s="48">
        <f t="shared" si="10"/>
        <v>89351.206000000006</v>
      </c>
      <c r="AG17" s="48">
        <v>20317</v>
      </c>
      <c r="AH17" s="49">
        <v>40778</v>
      </c>
      <c r="AI17" s="44"/>
      <c r="AJ17" s="44"/>
      <c r="AK17" s="47">
        <f t="shared" si="8"/>
        <v>1170334.78134</v>
      </c>
      <c r="AL17" s="50">
        <v>7.0000000000000007E-2</v>
      </c>
      <c r="AM17" s="51">
        <v>0.1077</v>
      </c>
      <c r="AN17" s="52">
        <f t="shared" si="9"/>
        <v>1276445.8</v>
      </c>
    </row>
    <row r="18" spans="1:40" x14ac:dyDescent="0.25">
      <c r="A18" s="44" t="s">
        <v>63</v>
      </c>
      <c r="B18" s="44" t="s">
        <v>71</v>
      </c>
      <c r="C18" s="47">
        <v>15</v>
      </c>
      <c r="D18" s="46" t="s">
        <v>67</v>
      </c>
      <c r="E18" s="44" t="s">
        <v>65</v>
      </c>
      <c r="F18" s="46" t="s">
        <v>46</v>
      </c>
      <c r="G18" s="45">
        <v>140980</v>
      </c>
      <c r="H18" s="45">
        <f t="shared" si="3"/>
        <v>140980</v>
      </c>
      <c r="I18" s="47">
        <f t="shared" si="4"/>
        <v>42294</v>
      </c>
      <c r="J18" s="45"/>
      <c r="K18" s="44">
        <v>57335</v>
      </c>
      <c r="L18" s="45"/>
      <c r="M18" s="44">
        <v>86796</v>
      </c>
      <c r="N18" s="44">
        <v>100279</v>
      </c>
      <c r="O18" s="45"/>
      <c r="P18" s="45">
        <f t="shared" si="5"/>
        <v>56392</v>
      </c>
      <c r="Q18" s="45"/>
      <c r="R18" s="44"/>
      <c r="S18" s="44"/>
      <c r="T18" s="44"/>
      <c r="U18" s="44"/>
      <c r="V18" s="44"/>
      <c r="W18" s="44">
        <v>183000</v>
      </c>
      <c r="X18" s="44"/>
      <c r="Y18" s="46"/>
      <c r="Z18" s="46"/>
      <c r="AA18" s="45">
        <f t="shared" si="6"/>
        <v>0</v>
      </c>
      <c r="AB18" s="45">
        <f t="shared" si="0"/>
        <v>0</v>
      </c>
      <c r="AC18" s="46" t="s">
        <v>47</v>
      </c>
      <c r="AD18" s="48">
        <f t="shared" si="7"/>
        <v>808056</v>
      </c>
      <c r="AE18" s="48">
        <f t="shared" si="1"/>
        <v>65282.627200000003</v>
      </c>
      <c r="AF18" s="48">
        <f t="shared" si="10"/>
        <v>39806.480000000003</v>
      </c>
      <c r="AG18" s="48">
        <v>4195</v>
      </c>
      <c r="AH18" s="49">
        <v>40931</v>
      </c>
      <c r="AI18" s="44"/>
      <c r="AJ18" s="44"/>
      <c r="AK18" s="47">
        <f t="shared" si="8"/>
        <v>698771.89280000003</v>
      </c>
      <c r="AL18" s="50">
        <v>7.0000000000000007E-2</v>
      </c>
      <c r="AM18" s="51">
        <v>0.1148</v>
      </c>
      <c r="AN18" s="52">
        <f t="shared" si="9"/>
        <v>568664</v>
      </c>
    </row>
    <row r="19" spans="1:40" x14ac:dyDescent="0.25">
      <c r="A19" s="44" t="s">
        <v>54</v>
      </c>
      <c r="B19" s="44" t="s">
        <v>72</v>
      </c>
      <c r="C19" s="47">
        <v>15</v>
      </c>
      <c r="D19" s="46" t="s">
        <v>67</v>
      </c>
      <c r="E19" s="44" t="s">
        <v>73</v>
      </c>
      <c r="F19" s="46" t="s">
        <v>46</v>
      </c>
      <c r="G19" s="45">
        <v>299156</v>
      </c>
      <c r="H19" s="45">
        <f t="shared" si="3"/>
        <v>299156</v>
      </c>
      <c r="I19" s="47">
        <f t="shared" si="4"/>
        <v>89746.8</v>
      </c>
      <c r="J19" s="45"/>
      <c r="K19" s="44">
        <v>57335</v>
      </c>
      <c r="L19" s="45"/>
      <c r="M19" s="44"/>
      <c r="N19" s="44"/>
      <c r="O19" s="45"/>
      <c r="P19" s="45">
        <f t="shared" si="5"/>
        <v>119662.40000000001</v>
      </c>
      <c r="Q19" s="45"/>
      <c r="R19" s="44"/>
      <c r="S19" s="44"/>
      <c r="T19" s="44"/>
      <c r="U19" s="44"/>
      <c r="V19" s="44"/>
      <c r="W19" s="44"/>
      <c r="X19" s="44"/>
      <c r="Y19" s="46"/>
      <c r="Z19" s="46"/>
      <c r="AA19" s="45">
        <f t="shared" si="6"/>
        <v>0</v>
      </c>
      <c r="AB19" s="45">
        <f t="shared" si="0"/>
        <v>0</v>
      </c>
      <c r="AC19" s="46" t="s">
        <v>47</v>
      </c>
      <c r="AD19" s="48">
        <f t="shared" si="7"/>
        <v>865056.20000000007</v>
      </c>
      <c r="AE19" s="48">
        <f t="shared" si="1"/>
        <v>85571.208240000007</v>
      </c>
      <c r="AF19" s="48">
        <v>56891</v>
      </c>
      <c r="AG19" s="48">
        <v>2450</v>
      </c>
      <c r="AH19" s="49">
        <v>41052</v>
      </c>
      <c r="AI19" s="44"/>
      <c r="AJ19" s="44"/>
      <c r="AK19" s="47">
        <f t="shared" si="8"/>
        <v>720143.99176000012</v>
      </c>
      <c r="AL19" s="50"/>
      <c r="AM19" s="51">
        <v>0.1148</v>
      </c>
      <c r="AN19" s="52">
        <f t="shared" si="9"/>
        <v>745393.8</v>
      </c>
    </row>
    <row r="20" spans="1:40" x14ac:dyDescent="0.25">
      <c r="A20" s="44" t="s">
        <v>54</v>
      </c>
      <c r="B20" s="44" t="s">
        <v>74</v>
      </c>
      <c r="C20" s="47">
        <v>14</v>
      </c>
      <c r="D20" s="46" t="s">
        <v>67</v>
      </c>
      <c r="E20" s="44" t="s">
        <v>75</v>
      </c>
      <c r="F20" s="46" t="s">
        <v>46</v>
      </c>
      <c r="G20" s="45">
        <v>325868</v>
      </c>
      <c r="H20" s="45">
        <f t="shared" si="3"/>
        <v>325868</v>
      </c>
      <c r="I20" s="47">
        <f t="shared" si="4"/>
        <v>97760.4</v>
      </c>
      <c r="J20" s="45"/>
      <c r="K20" s="44">
        <v>57335</v>
      </c>
      <c r="L20" s="45"/>
      <c r="M20" s="44"/>
      <c r="N20" s="44"/>
      <c r="O20" s="45"/>
      <c r="P20" s="45">
        <f t="shared" si="5"/>
        <v>130347.20000000001</v>
      </c>
      <c r="Q20" s="45"/>
      <c r="R20" s="44"/>
      <c r="S20" s="44"/>
      <c r="T20" s="44"/>
      <c r="U20" s="44"/>
      <c r="V20" s="44"/>
      <c r="W20" s="44"/>
      <c r="X20" s="44"/>
      <c r="Y20" s="46">
        <v>2</v>
      </c>
      <c r="Z20" s="46">
        <v>4</v>
      </c>
      <c r="AA20" s="45">
        <f t="shared" si="6"/>
        <v>8575.4736842105267</v>
      </c>
      <c r="AB20" s="45">
        <f t="shared" si="0"/>
        <v>20581.136842105261</v>
      </c>
      <c r="AC20" s="46" t="s">
        <v>47</v>
      </c>
      <c r="AD20" s="48">
        <f t="shared" si="7"/>
        <v>966335.21052631596</v>
      </c>
      <c r="AE20" s="48">
        <f t="shared" si="1"/>
        <v>86895.741780000011</v>
      </c>
      <c r="AF20" s="48">
        <f t="shared" ref="AF20:AF29" si="11">AN20*AL20</f>
        <v>56478.198000000019</v>
      </c>
      <c r="AG20" s="48">
        <v>4871</v>
      </c>
      <c r="AH20" s="49">
        <v>41122</v>
      </c>
      <c r="AI20" s="44"/>
      <c r="AJ20" s="44"/>
      <c r="AK20" s="47">
        <f t="shared" si="8"/>
        <v>818090.27074631595</v>
      </c>
      <c r="AL20" s="50">
        <v>7.0000000000000007E-2</v>
      </c>
      <c r="AM20" s="51">
        <v>0.1077</v>
      </c>
      <c r="AN20" s="52">
        <f t="shared" si="9"/>
        <v>806831.40000000014</v>
      </c>
    </row>
    <row r="21" spans="1:40" x14ac:dyDescent="0.25">
      <c r="A21" s="44" t="s">
        <v>63</v>
      </c>
      <c r="B21" s="44" t="s">
        <v>76</v>
      </c>
      <c r="C21" s="47">
        <v>15</v>
      </c>
      <c r="D21" s="46" t="s">
        <v>67</v>
      </c>
      <c r="E21" s="44" t="s">
        <v>77</v>
      </c>
      <c r="F21" s="46" t="s">
        <v>46</v>
      </c>
      <c r="G21" s="45">
        <v>140980</v>
      </c>
      <c r="H21" s="45">
        <f t="shared" si="3"/>
        <v>140980</v>
      </c>
      <c r="I21" s="47">
        <f t="shared" si="4"/>
        <v>42294</v>
      </c>
      <c r="J21" s="45"/>
      <c r="K21" s="44">
        <v>57335</v>
      </c>
      <c r="L21" s="45"/>
      <c r="M21" s="44"/>
      <c r="N21" s="44"/>
      <c r="O21" s="45"/>
      <c r="P21" s="45">
        <f t="shared" si="5"/>
        <v>56392</v>
      </c>
      <c r="Q21" s="45"/>
      <c r="R21" s="44"/>
      <c r="S21" s="44"/>
      <c r="T21" s="44"/>
      <c r="U21" s="44"/>
      <c r="V21" s="44"/>
      <c r="W21" s="45"/>
      <c r="X21" s="44"/>
      <c r="Y21" s="46"/>
      <c r="Z21" s="46"/>
      <c r="AA21" s="45">
        <f t="shared" si="6"/>
        <v>0</v>
      </c>
      <c r="AB21" s="45">
        <f t="shared" si="0"/>
        <v>0</v>
      </c>
      <c r="AC21" s="46" t="s">
        <v>47</v>
      </c>
      <c r="AD21" s="48">
        <f t="shared" si="7"/>
        <v>437981</v>
      </c>
      <c r="AE21" s="48">
        <f t="shared" si="1"/>
        <v>43806.417199999996</v>
      </c>
      <c r="AF21" s="48">
        <f t="shared" si="11"/>
        <v>26711.230000000003</v>
      </c>
      <c r="AG21" s="48"/>
      <c r="AH21" s="49">
        <v>41159</v>
      </c>
      <c r="AI21" s="44"/>
      <c r="AJ21" s="44"/>
      <c r="AK21" s="47">
        <f t="shared" si="8"/>
        <v>367463.35279999999</v>
      </c>
      <c r="AL21" s="50">
        <v>7.0000000000000007E-2</v>
      </c>
      <c r="AM21" s="51">
        <v>0.1148</v>
      </c>
      <c r="AN21" s="52">
        <f t="shared" si="9"/>
        <v>381589</v>
      </c>
    </row>
    <row r="22" spans="1:40" x14ac:dyDescent="0.25">
      <c r="A22" s="44" t="s">
        <v>51</v>
      </c>
      <c r="B22" s="44" t="s">
        <v>78</v>
      </c>
      <c r="C22" s="47">
        <v>15</v>
      </c>
      <c r="D22" s="46" t="s">
        <v>67</v>
      </c>
      <c r="E22" s="44" t="s">
        <v>53</v>
      </c>
      <c r="F22" s="46" t="s">
        <v>46</v>
      </c>
      <c r="G22" s="45">
        <v>158503</v>
      </c>
      <c r="H22" s="45">
        <f t="shared" si="3"/>
        <v>158503</v>
      </c>
      <c r="I22" s="47">
        <f t="shared" si="4"/>
        <v>47550.9</v>
      </c>
      <c r="J22" s="45"/>
      <c r="K22" s="44">
        <v>57335</v>
      </c>
      <c r="L22" s="45"/>
      <c r="M22" s="44"/>
      <c r="N22" s="44"/>
      <c r="O22" s="45"/>
      <c r="P22" s="45">
        <f t="shared" si="5"/>
        <v>63401.200000000004</v>
      </c>
      <c r="Q22" s="45"/>
      <c r="R22" s="44"/>
      <c r="S22" s="44"/>
      <c r="T22" s="44"/>
      <c r="U22" s="44"/>
      <c r="V22" s="44"/>
      <c r="W22" s="44">
        <v>184000</v>
      </c>
      <c r="X22" s="44"/>
      <c r="Y22" s="46"/>
      <c r="Z22" s="46">
        <v>36</v>
      </c>
      <c r="AA22" s="45">
        <f t="shared" si="6"/>
        <v>0</v>
      </c>
      <c r="AB22" s="45">
        <f t="shared" si="0"/>
        <v>90096.442105263166</v>
      </c>
      <c r="AC22" s="46" t="s">
        <v>47</v>
      </c>
      <c r="AD22" s="48">
        <f t="shared" si="7"/>
        <v>759389.54210526322</v>
      </c>
      <c r="AE22" s="48">
        <f t="shared" si="1"/>
        <v>48264.433360000003</v>
      </c>
      <c r="AF22" s="48">
        <f t="shared" si="11"/>
        <v>29532.433000000005</v>
      </c>
      <c r="AG22" s="48"/>
      <c r="AH22" s="49">
        <v>41176</v>
      </c>
      <c r="AI22" s="44"/>
      <c r="AJ22" s="44"/>
      <c r="AK22" s="47">
        <f t="shared" si="8"/>
        <v>681592.67574526323</v>
      </c>
      <c r="AL22" s="50">
        <v>7.0000000000000007E-2</v>
      </c>
      <c r="AM22" s="51">
        <v>0.1144</v>
      </c>
      <c r="AN22" s="52">
        <f t="shared" si="9"/>
        <v>421891.9</v>
      </c>
    </row>
    <row r="23" spans="1:40" x14ac:dyDescent="0.25">
      <c r="A23" s="44" t="s">
        <v>63</v>
      </c>
      <c r="B23" s="44" t="s">
        <v>79</v>
      </c>
      <c r="C23" s="47">
        <v>11</v>
      </c>
      <c r="D23" s="46" t="s">
        <v>67</v>
      </c>
      <c r="E23" s="44" t="s">
        <v>65</v>
      </c>
      <c r="F23" s="46" t="s">
        <v>46</v>
      </c>
      <c r="G23" s="45">
        <v>187301</v>
      </c>
      <c r="H23" s="45">
        <f t="shared" si="3"/>
        <v>187301</v>
      </c>
      <c r="I23" s="47">
        <f t="shared" si="4"/>
        <v>56190.299999999996</v>
      </c>
      <c r="J23" s="45"/>
      <c r="K23" s="44">
        <v>19126</v>
      </c>
      <c r="L23" s="45">
        <v>119329</v>
      </c>
      <c r="M23" s="44">
        <v>101683</v>
      </c>
      <c r="N23" s="44">
        <v>117478</v>
      </c>
      <c r="O23" s="45">
        <f>(G23+H23)*17%</f>
        <v>63682.340000000004</v>
      </c>
      <c r="P23" s="45">
        <f t="shared" si="5"/>
        <v>74920.400000000009</v>
      </c>
      <c r="Q23" s="45"/>
      <c r="R23" s="44"/>
      <c r="S23" s="44"/>
      <c r="T23" s="44"/>
      <c r="U23" s="44"/>
      <c r="V23" s="44"/>
      <c r="W23" s="44">
        <v>183000</v>
      </c>
      <c r="X23" s="44"/>
      <c r="Y23" s="46">
        <v>33</v>
      </c>
      <c r="Z23" s="46">
        <v>66</v>
      </c>
      <c r="AA23" s="45">
        <f t="shared" si="6"/>
        <v>81328.065789473694</v>
      </c>
      <c r="AB23" s="45">
        <f t="shared" si="0"/>
        <v>195187.35789473684</v>
      </c>
      <c r="AC23" s="46" t="s">
        <v>47</v>
      </c>
      <c r="AD23" s="48">
        <f t="shared" si="7"/>
        <v>1386526.4636842106</v>
      </c>
      <c r="AE23" s="48">
        <f t="shared" si="1"/>
        <v>98331.25985599999</v>
      </c>
      <c r="AF23" s="48">
        <f t="shared" si="11"/>
        <v>59646.344800000006</v>
      </c>
      <c r="AG23" s="48">
        <v>16414</v>
      </c>
      <c r="AH23" s="49">
        <v>37029</v>
      </c>
      <c r="AI23" s="44"/>
      <c r="AJ23" s="44"/>
      <c r="AK23" s="47">
        <f t="shared" si="8"/>
        <v>1212134.8590282104</v>
      </c>
      <c r="AL23" s="50">
        <v>7.0000000000000007E-2</v>
      </c>
      <c r="AM23" s="51">
        <v>0.11539999999999999</v>
      </c>
      <c r="AN23" s="52">
        <f t="shared" si="9"/>
        <v>852090.64</v>
      </c>
    </row>
    <row r="24" spans="1:40" x14ac:dyDescent="0.25">
      <c r="A24" s="44" t="s">
        <v>51</v>
      </c>
      <c r="B24" s="44" t="s">
        <v>80</v>
      </c>
      <c r="C24" s="47">
        <v>15</v>
      </c>
      <c r="D24" s="46" t="s">
        <v>67</v>
      </c>
      <c r="E24" s="44" t="s">
        <v>53</v>
      </c>
      <c r="F24" s="46" t="s">
        <v>46</v>
      </c>
      <c r="G24" s="45">
        <v>158503</v>
      </c>
      <c r="H24" s="45">
        <f t="shared" si="3"/>
        <v>158503</v>
      </c>
      <c r="I24" s="47">
        <f t="shared" si="4"/>
        <v>47550.9</v>
      </c>
      <c r="J24" s="45"/>
      <c r="K24" s="44">
        <v>57335</v>
      </c>
      <c r="L24" s="45"/>
      <c r="M24" s="44"/>
      <c r="N24" s="44"/>
      <c r="O24" s="45"/>
      <c r="P24" s="45">
        <f t="shared" si="5"/>
        <v>63401.200000000004</v>
      </c>
      <c r="Q24" s="45"/>
      <c r="R24" s="44"/>
      <c r="S24" s="44"/>
      <c r="T24" s="44"/>
      <c r="U24" s="44"/>
      <c r="V24" s="44"/>
      <c r="W24" s="44">
        <v>184000</v>
      </c>
      <c r="X24" s="44"/>
      <c r="Y24" s="46">
        <v>11</v>
      </c>
      <c r="Z24" s="46">
        <v>24</v>
      </c>
      <c r="AA24" s="45">
        <f t="shared" si="6"/>
        <v>22941.223684210527</v>
      </c>
      <c r="AB24" s="45">
        <f t="shared" si="0"/>
        <v>60064.294736842108</v>
      </c>
      <c r="AC24" s="46" t="s">
        <v>47</v>
      </c>
      <c r="AD24" s="48">
        <f t="shared" si="7"/>
        <v>752298.61842105282</v>
      </c>
      <c r="AE24" s="48">
        <f t="shared" si="1"/>
        <v>45437.757630000015</v>
      </c>
      <c r="AF24" s="48">
        <f t="shared" si="11"/>
        <v>29532.433000000012</v>
      </c>
      <c r="AG24" s="48"/>
      <c r="AH24" s="49">
        <v>41292</v>
      </c>
      <c r="AI24" s="44"/>
      <c r="AJ24" s="44"/>
      <c r="AK24" s="47">
        <f t="shared" si="8"/>
        <v>677328.42779105285</v>
      </c>
      <c r="AL24" s="50">
        <v>7.0000000000000007E-2</v>
      </c>
      <c r="AM24" s="51">
        <v>0.1077</v>
      </c>
      <c r="AN24" s="52">
        <f t="shared" si="9"/>
        <v>421891.90000000014</v>
      </c>
    </row>
    <row r="25" spans="1:40" x14ac:dyDescent="0.25">
      <c r="A25" s="44" t="s">
        <v>43</v>
      </c>
      <c r="B25" s="44" t="s">
        <v>81</v>
      </c>
      <c r="C25" s="47">
        <v>15</v>
      </c>
      <c r="D25" s="46" t="s">
        <v>67</v>
      </c>
      <c r="E25" s="44" t="s">
        <v>43</v>
      </c>
      <c r="F25" s="46" t="s">
        <v>46</v>
      </c>
      <c r="G25" s="45">
        <v>151643</v>
      </c>
      <c r="H25" s="45">
        <f t="shared" si="3"/>
        <v>151643</v>
      </c>
      <c r="I25" s="47">
        <f t="shared" si="4"/>
        <v>45492.9</v>
      </c>
      <c r="J25" s="45"/>
      <c r="K25" s="44">
        <v>57335</v>
      </c>
      <c r="L25" s="45"/>
      <c r="M25" s="44"/>
      <c r="N25" s="44"/>
      <c r="O25" s="45"/>
      <c r="P25" s="45">
        <f t="shared" si="5"/>
        <v>60657.200000000004</v>
      </c>
      <c r="Q25" s="45"/>
      <c r="R25" s="44"/>
      <c r="S25" s="44"/>
      <c r="T25" s="44"/>
      <c r="U25" s="44"/>
      <c r="V25" s="44"/>
      <c r="W25" s="44"/>
      <c r="X25" s="44"/>
      <c r="Y25" s="46"/>
      <c r="Z25" s="46">
        <v>33</v>
      </c>
      <c r="AA25" s="45">
        <f t="shared" si="6"/>
        <v>0</v>
      </c>
      <c r="AB25" s="45">
        <f t="shared" si="0"/>
        <v>79013.984210526309</v>
      </c>
      <c r="AC25" s="46" t="s">
        <v>47</v>
      </c>
      <c r="AD25" s="48">
        <f t="shared" si="7"/>
        <v>545785.08421052631</v>
      </c>
      <c r="AE25" s="48">
        <f t="shared" si="1"/>
        <v>46621.875719999996</v>
      </c>
      <c r="AF25" s="48">
        <f t="shared" si="11"/>
        <v>28427.973000000002</v>
      </c>
      <c r="AG25" s="48"/>
      <c r="AH25" s="49">
        <v>41318</v>
      </c>
      <c r="AI25" s="44"/>
      <c r="AJ25" s="44"/>
      <c r="AK25" s="47">
        <f t="shared" si="8"/>
        <v>470735.23549052631</v>
      </c>
      <c r="AL25" s="50">
        <v>7.0000000000000007E-2</v>
      </c>
      <c r="AM25" s="51">
        <v>0.1148</v>
      </c>
      <c r="AN25" s="52">
        <f t="shared" si="9"/>
        <v>406113.89999999997</v>
      </c>
    </row>
    <row r="26" spans="1:40" x14ac:dyDescent="0.25">
      <c r="A26" s="44" t="s">
        <v>63</v>
      </c>
      <c r="B26" s="44" t="s">
        <v>82</v>
      </c>
      <c r="C26" s="47">
        <v>15</v>
      </c>
      <c r="D26" s="46" t="s">
        <v>67</v>
      </c>
      <c r="E26" s="44" t="s">
        <v>77</v>
      </c>
      <c r="F26" s="46" t="s">
        <v>46</v>
      </c>
      <c r="G26" s="45">
        <v>140980</v>
      </c>
      <c r="H26" s="45">
        <f t="shared" si="3"/>
        <v>140980</v>
      </c>
      <c r="I26" s="47">
        <f t="shared" si="4"/>
        <v>42294</v>
      </c>
      <c r="J26" s="45"/>
      <c r="K26" s="44">
        <v>57335</v>
      </c>
      <c r="L26" s="45"/>
      <c r="M26" s="44"/>
      <c r="N26" s="44"/>
      <c r="O26" s="45"/>
      <c r="P26" s="45">
        <f t="shared" si="5"/>
        <v>56392</v>
      </c>
      <c r="Q26" s="45"/>
      <c r="R26" s="44"/>
      <c r="S26" s="44"/>
      <c r="T26" s="44"/>
      <c r="U26" s="44"/>
      <c r="V26" s="44"/>
      <c r="W26" s="44"/>
      <c r="X26" s="44"/>
      <c r="Y26" s="44"/>
      <c r="Z26" s="44"/>
      <c r="AA26" s="45">
        <f t="shared" si="6"/>
        <v>0</v>
      </c>
      <c r="AB26" s="45">
        <f t="shared" si="0"/>
        <v>0</v>
      </c>
      <c r="AC26" s="46" t="s">
        <v>47</v>
      </c>
      <c r="AD26" s="48">
        <f t="shared" si="7"/>
        <v>437981</v>
      </c>
      <c r="AE26" s="48">
        <f t="shared" si="1"/>
        <v>43806.417199999996</v>
      </c>
      <c r="AF26" s="48">
        <f t="shared" si="11"/>
        <v>26711.230000000003</v>
      </c>
      <c r="AG26" s="48"/>
      <c r="AH26" s="49">
        <v>41351</v>
      </c>
      <c r="AI26" s="44"/>
      <c r="AJ26" s="44"/>
      <c r="AK26" s="47">
        <f t="shared" si="8"/>
        <v>367463.35279999999</v>
      </c>
      <c r="AL26" s="50">
        <v>7.0000000000000007E-2</v>
      </c>
      <c r="AM26" s="51">
        <v>0.1148</v>
      </c>
      <c r="AN26" s="52">
        <f t="shared" si="9"/>
        <v>381589</v>
      </c>
    </row>
    <row r="27" spans="1:40" x14ac:dyDescent="0.25">
      <c r="A27" s="44" t="s">
        <v>54</v>
      </c>
      <c r="B27" s="44" t="s">
        <v>83</v>
      </c>
      <c r="C27" s="47">
        <v>15</v>
      </c>
      <c r="D27" s="46" t="s">
        <v>67</v>
      </c>
      <c r="E27" s="44" t="s">
        <v>84</v>
      </c>
      <c r="F27" s="46" t="s">
        <v>46</v>
      </c>
      <c r="G27" s="45">
        <v>393751</v>
      </c>
      <c r="H27" s="45">
        <f t="shared" si="3"/>
        <v>393751</v>
      </c>
      <c r="I27" s="47">
        <f t="shared" si="4"/>
        <v>118125.29999999999</v>
      </c>
      <c r="J27" s="45"/>
      <c r="K27" s="44">
        <v>57335</v>
      </c>
      <c r="L27" s="45"/>
      <c r="M27" s="44"/>
      <c r="N27" s="44"/>
      <c r="O27" s="45"/>
      <c r="P27" s="45">
        <f t="shared" si="5"/>
        <v>157500.40000000002</v>
      </c>
      <c r="Q27" s="45"/>
      <c r="R27" s="44"/>
      <c r="S27" s="44"/>
      <c r="T27" s="44"/>
      <c r="U27" s="44"/>
      <c r="V27" s="44"/>
      <c r="W27" s="44">
        <v>1100000</v>
      </c>
      <c r="X27" s="44"/>
      <c r="Y27" s="44"/>
      <c r="Z27" s="44"/>
      <c r="AA27" s="45">
        <f t="shared" si="6"/>
        <v>0</v>
      </c>
      <c r="AB27" s="45">
        <f t="shared" si="0"/>
        <v>0</v>
      </c>
      <c r="AC27" s="46" t="s">
        <v>47</v>
      </c>
      <c r="AD27" s="48">
        <f t="shared" si="7"/>
        <v>2220462.7000000002</v>
      </c>
      <c r="AE27" s="48">
        <f t="shared" si="1"/>
        <v>110548.07204000001</v>
      </c>
      <c r="AF27" s="48">
        <f t="shared" si="11"/>
        <v>67407.361000000019</v>
      </c>
      <c r="AG27" s="48">
        <v>80983</v>
      </c>
      <c r="AH27" s="49">
        <v>41352</v>
      </c>
      <c r="AI27" s="44"/>
      <c r="AJ27" s="44"/>
      <c r="AK27" s="47">
        <f t="shared" si="8"/>
        <v>1961524.2669600002</v>
      </c>
      <c r="AL27" s="50">
        <v>7.0000000000000007E-2</v>
      </c>
      <c r="AM27" s="51">
        <v>0.1148</v>
      </c>
      <c r="AN27" s="52">
        <f t="shared" si="9"/>
        <v>962962.30000000016</v>
      </c>
    </row>
    <row r="28" spans="1:40" x14ac:dyDescent="0.25">
      <c r="A28" s="44" t="s">
        <v>54</v>
      </c>
      <c r="B28" s="44" t="s">
        <v>85</v>
      </c>
      <c r="C28" s="47">
        <v>15</v>
      </c>
      <c r="D28" s="46" t="s">
        <v>67</v>
      </c>
      <c r="E28" s="44" t="s">
        <v>70</v>
      </c>
      <c r="F28" s="46" t="s">
        <v>46</v>
      </c>
      <c r="G28" s="45">
        <v>299156</v>
      </c>
      <c r="H28" s="45">
        <f t="shared" si="3"/>
        <v>299156</v>
      </c>
      <c r="I28" s="47">
        <f t="shared" si="4"/>
        <v>89746.8</v>
      </c>
      <c r="J28" s="44"/>
      <c r="K28" s="44">
        <v>57335</v>
      </c>
      <c r="L28" s="44"/>
      <c r="M28" s="44"/>
      <c r="N28" s="44"/>
      <c r="O28" s="44"/>
      <c r="P28" s="45">
        <f t="shared" si="5"/>
        <v>119662.40000000001</v>
      </c>
      <c r="Q28" s="44"/>
      <c r="R28" s="44"/>
      <c r="S28" s="44"/>
      <c r="T28" s="44"/>
      <c r="U28" s="44"/>
      <c r="V28" s="44"/>
      <c r="W28" s="44"/>
      <c r="X28" s="44"/>
      <c r="Y28" s="44">
        <v>2</v>
      </c>
      <c r="Z28" s="44">
        <v>4</v>
      </c>
      <c r="AA28" s="45">
        <f t="shared" si="6"/>
        <v>7872.5263157894733</v>
      </c>
      <c r="AB28" s="45">
        <f t="shared" si="0"/>
        <v>18894.063157894736</v>
      </c>
      <c r="AC28" s="46" t="s">
        <v>47</v>
      </c>
      <c r="AD28" s="48">
        <f t="shared" si="7"/>
        <v>891822.78947368427</v>
      </c>
      <c r="AE28" s="48">
        <f t="shared" si="1"/>
        <v>85273.050720000014</v>
      </c>
      <c r="AF28" s="48">
        <f t="shared" si="11"/>
        <v>52177.566000000006</v>
      </c>
      <c r="AG28" s="48">
        <v>2650</v>
      </c>
      <c r="AH28" s="49">
        <v>41318</v>
      </c>
      <c r="AI28" s="44"/>
      <c r="AJ28" s="44"/>
      <c r="AK28" s="47">
        <f t="shared" si="8"/>
        <v>751722.17275368422</v>
      </c>
      <c r="AL28" s="50">
        <v>7.0000000000000007E-2</v>
      </c>
      <c r="AM28" s="51">
        <v>0.1144</v>
      </c>
      <c r="AN28" s="52">
        <f t="shared" si="9"/>
        <v>745393.8</v>
      </c>
    </row>
    <row r="29" spans="1:40" x14ac:dyDescent="0.25">
      <c r="A29" s="44" t="s">
        <v>63</v>
      </c>
      <c r="B29" s="44" t="s">
        <v>86</v>
      </c>
      <c r="C29" s="47">
        <v>15</v>
      </c>
      <c r="D29" s="46" t="s">
        <v>67</v>
      </c>
      <c r="E29" s="44" t="s">
        <v>65</v>
      </c>
      <c r="F29" s="46" t="s">
        <v>46</v>
      </c>
      <c r="G29" s="45">
        <v>140980</v>
      </c>
      <c r="H29" s="45">
        <f t="shared" si="3"/>
        <v>140980</v>
      </c>
      <c r="I29" s="47">
        <f t="shared" si="4"/>
        <v>42294</v>
      </c>
      <c r="J29" s="44"/>
      <c r="K29" s="44">
        <v>57335</v>
      </c>
      <c r="L29" s="44"/>
      <c r="M29" s="44"/>
      <c r="N29" s="44"/>
      <c r="O29" s="44"/>
      <c r="P29" s="45">
        <f t="shared" si="5"/>
        <v>56392</v>
      </c>
      <c r="Q29" s="44"/>
      <c r="R29" s="44"/>
      <c r="S29" s="44"/>
      <c r="T29" s="44"/>
      <c r="U29" s="44"/>
      <c r="V29" s="44"/>
      <c r="W29" s="45"/>
      <c r="X29" s="44"/>
      <c r="Y29" s="44">
        <v>42</v>
      </c>
      <c r="Z29" s="44">
        <v>60</v>
      </c>
      <c r="AA29" s="45">
        <f t="shared" si="6"/>
        <v>77910</v>
      </c>
      <c r="AB29" s="45">
        <f t="shared" si="0"/>
        <v>133560</v>
      </c>
      <c r="AC29" s="44"/>
      <c r="AD29" s="48">
        <f t="shared" si="7"/>
        <v>649451</v>
      </c>
      <c r="AE29" s="48">
        <f t="shared" si="1"/>
        <v>43653.781600000002</v>
      </c>
      <c r="AF29" s="48">
        <f t="shared" si="11"/>
        <v>26711.230000000003</v>
      </c>
      <c r="AG29" s="48"/>
      <c r="AH29" s="49">
        <v>41338</v>
      </c>
      <c r="AI29" s="44"/>
      <c r="AJ29" s="44"/>
      <c r="AK29" s="47">
        <f t="shared" si="8"/>
        <v>579085.98840000003</v>
      </c>
      <c r="AL29" s="50">
        <v>7.0000000000000007E-2</v>
      </c>
      <c r="AM29" s="51">
        <v>0.1144</v>
      </c>
      <c r="AN29" s="52">
        <f t="shared" si="9"/>
        <v>381589</v>
      </c>
    </row>
    <row r="30" spans="1:40" x14ac:dyDescent="0.25">
      <c r="C30" s="55"/>
      <c r="D30" s="1"/>
      <c r="G30" s="52"/>
      <c r="H30" s="52"/>
      <c r="I30" s="55"/>
      <c r="O30" s="56"/>
      <c r="P30" s="52"/>
      <c r="AA30" s="52"/>
      <c r="AB30" s="52"/>
      <c r="AD30" s="57"/>
      <c r="AE30" s="57"/>
      <c r="AF30" s="57"/>
      <c r="AG30" s="57"/>
      <c r="AH30" s="58"/>
      <c r="AK30" s="55"/>
    </row>
    <row r="31" spans="1:40" x14ac:dyDescent="0.25">
      <c r="C31" s="52"/>
      <c r="G31" s="52"/>
      <c r="H31" s="52"/>
      <c r="I31" s="55"/>
      <c r="P31" s="52"/>
      <c r="AA31" s="52"/>
      <c r="AB31" s="52"/>
      <c r="AD31" s="57"/>
      <c r="AE31" s="59"/>
      <c r="AF31" s="59"/>
      <c r="AG31" s="59"/>
      <c r="AH31" s="58"/>
      <c r="AK31" s="55"/>
    </row>
    <row r="32" spans="1:40" x14ac:dyDescent="0.25">
      <c r="C32" s="52"/>
      <c r="G32" s="52"/>
      <c r="H32" s="52"/>
      <c r="I32" s="55"/>
      <c r="P32" s="52"/>
      <c r="Y32" s="1"/>
      <c r="AA32" s="52"/>
      <c r="AB32" s="52"/>
      <c r="AD32" s="57"/>
      <c r="AE32" s="57"/>
      <c r="AF32" s="57"/>
      <c r="AG32" s="57"/>
      <c r="AH32" s="58"/>
      <c r="AK32" s="55"/>
    </row>
    <row r="33" spans="3:37" x14ac:dyDescent="0.25">
      <c r="C33" s="52"/>
      <c r="G33" s="52"/>
      <c r="H33" s="52"/>
      <c r="I33" s="55"/>
      <c r="P33" s="52"/>
      <c r="AA33" s="52"/>
      <c r="AB33" s="52"/>
      <c r="AD33" s="57"/>
      <c r="AE33" s="57"/>
      <c r="AF33" s="57"/>
      <c r="AG33" s="57"/>
      <c r="AH33" s="58"/>
      <c r="AK33" s="55"/>
    </row>
    <row r="34" spans="3:37" x14ac:dyDescent="0.25">
      <c r="C34" s="60"/>
    </row>
    <row r="35" spans="3:37" x14ac:dyDescent="0.25">
      <c r="C35" s="60"/>
      <c r="AG35" s="55"/>
    </row>
  </sheetData>
  <mergeCells count="25">
    <mergeCell ref="AK4:AK5"/>
    <mergeCell ref="W4:W5"/>
    <mergeCell ref="AE4:AF4"/>
    <mergeCell ref="AG4:AG5"/>
    <mergeCell ref="AH4:AH5"/>
    <mergeCell ref="AI4:AI5"/>
    <mergeCell ref="AJ4:AJ5"/>
    <mergeCell ref="Q4:Q5"/>
    <mergeCell ref="R4:R5"/>
    <mergeCell ref="S4:S5"/>
    <mergeCell ref="T4:T5"/>
    <mergeCell ref="U4:U5"/>
    <mergeCell ref="V4:V5"/>
    <mergeCell ref="G4:G5"/>
    <mergeCell ref="H4:H5"/>
    <mergeCell ref="I4:L4"/>
    <mergeCell ref="M4:N4"/>
    <mergeCell ref="O4:O5"/>
    <mergeCell ref="P4:P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</dc:creator>
  <cp:lastModifiedBy>Hugo</cp:lastModifiedBy>
  <dcterms:created xsi:type="dcterms:W3CDTF">2014-10-06T13:40:59Z</dcterms:created>
  <dcterms:modified xsi:type="dcterms:W3CDTF">2014-10-06T13:41:15Z</dcterms:modified>
</cp:coreProperties>
</file>