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P26" i="1" l="1"/>
  <c r="H26" i="1"/>
  <c r="P25" i="1"/>
  <c r="H25" i="1"/>
  <c r="I25" i="1" s="1"/>
  <c r="P24" i="1"/>
  <c r="I24" i="1"/>
  <c r="H24" i="1"/>
  <c r="AA24" i="1" s="1"/>
  <c r="AB23" i="1"/>
  <c r="P23" i="1"/>
  <c r="I23" i="1"/>
  <c r="H23" i="1"/>
  <c r="AA22" i="1"/>
  <c r="P22" i="1"/>
  <c r="I22" i="1"/>
  <c r="H22" i="1"/>
  <c r="AB22" i="1" s="1"/>
  <c r="P21" i="1"/>
  <c r="I21" i="1"/>
  <c r="H21" i="1"/>
  <c r="AB21" i="1" s="1"/>
  <c r="AA20" i="1"/>
  <c r="P20" i="1"/>
  <c r="I20" i="1"/>
  <c r="H20" i="1"/>
  <c r="AB20" i="1" s="1"/>
  <c r="P19" i="1"/>
  <c r="H19" i="1"/>
  <c r="P18" i="1"/>
  <c r="I18" i="1"/>
  <c r="H18" i="1"/>
  <c r="AA18" i="1" s="1"/>
  <c r="P17" i="1"/>
  <c r="H17" i="1"/>
  <c r="P16" i="1"/>
  <c r="I16" i="1"/>
  <c r="H16" i="1"/>
  <c r="AA16" i="1" s="1"/>
  <c r="AB15" i="1"/>
  <c r="P15" i="1"/>
  <c r="I15" i="1"/>
  <c r="H15" i="1"/>
  <c r="AA14" i="1"/>
  <c r="P14" i="1"/>
  <c r="I14" i="1"/>
  <c r="AD14" i="1" s="1"/>
  <c r="H14" i="1"/>
  <c r="AB14" i="1" s="1"/>
  <c r="P13" i="1"/>
  <c r="H13" i="1"/>
  <c r="P12" i="1"/>
  <c r="I12" i="1"/>
  <c r="H12" i="1"/>
  <c r="AA12" i="1" s="1"/>
  <c r="P11" i="1"/>
  <c r="H11" i="1"/>
  <c r="P10" i="1"/>
  <c r="I10" i="1"/>
  <c r="H10" i="1"/>
  <c r="AB10" i="1" s="1"/>
  <c r="AA9" i="1"/>
  <c r="P9" i="1"/>
  <c r="I9" i="1"/>
  <c r="H9" i="1"/>
  <c r="AB9" i="1" s="1"/>
  <c r="P8" i="1"/>
  <c r="I8" i="1"/>
  <c r="H8" i="1"/>
  <c r="AB8" i="1" s="1"/>
  <c r="AA7" i="1"/>
  <c r="P7" i="1"/>
  <c r="I7" i="1"/>
  <c r="H7" i="1"/>
  <c r="AB7" i="1" s="1"/>
  <c r="P6" i="1"/>
  <c r="I6" i="1"/>
  <c r="H6" i="1"/>
  <c r="AB6" i="1" s="1"/>
  <c r="AN14" i="1" l="1"/>
  <c r="AD23" i="1"/>
  <c r="AD18" i="1"/>
  <c r="AD22" i="1"/>
  <c r="AD9" i="1"/>
  <c r="AD7" i="1"/>
  <c r="AD15" i="1"/>
  <c r="AD6" i="1"/>
  <c r="AD13" i="1"/>
  <c r="AD20" i="1"/>
  <c r="AD21" i="1"/>
  <c r="AA6" i="1"/>
  <c r="AA8" i="1"/>
  <c r="AD8" i="1" s="1"/>
  <c r="AA10" i="1"/>
  <c r="AD10" i="1" s="1"/>
  <c r="AB12" i="1"/>
  <c r="AD12" i="1" s="1"/>
  <c r="AB16" i="1"/>
  <c r="AD16" i="1" s="1"/>
  <c r="AB18" i="1"/>
  <c r="AA21" i="1"/>
  <c r="AB24" i="1"/>
  <c r="AD24" i="1" s="1"/>
  <c r="AA11" i="1"/>
  <c r="AA13" i="1"/>
  <c r="AA15" i="1"/>
  <c r="AA17" i="1"/>
  <c r="AA19" i="1"/>
  <c r="AD19" i="1" s="1"/>
  <c r="AA23" i="1"/>
  <c r="AD25" i="1"/>
  <c r="AA26" i="1"/>
  <c r="AB11" i="1"/>
  <c r="AB13" i="1"/>
  <c r="AB17" i="1"/>
  <c r="AB19" i="1"/>
  <c r="AB26" i="1"/>
  <c r="I11" i="1"/>
  <c r="AD11" i="1" s="1"/>
  <c r="I13" i="1"/>
  <c r="O15" i="1"/>
  <c r="I17" i="1"/>
  <c r="AD17" i="1" s="1"/>
  <c r="I19" i="1"/>
  <c r="O23" i="1"/>
  <c r="I26" i="1"/>
  <c r="AD26" i="1" s="1"/>
  <c r="AN17" i="1" l="1"/>
  <c r="AN19" i="1"/>
  <c r="AE19" i="1" s="1"/>
  <c r="AK19" i="1"/>
  <c r="AN16" i="1"/>
  <c r="AN26" i="1"/>
  <c r="AN24" i="1"/>
  <c r="AN12" i="1"/>
  <c r="AN11" i="1"/>
  <c r="AN8" i="1"/>
  <c r="AN6" i="1"/>
  <c r="AN23" i="1"/>
  <c r="AN25" i="1"/>
  <c r="AN10" i="1"/>
  <c r="AE10" i="1" s="1"/>
  <c r="AK10" i="1"/>
  <c r="AN20" i="1"/>
  <c r="AN21" i="1"/>
  <c r="AN9" i="1"/>
  <c r="AN22" i="1"/>
  <c r="AF14" i="1"/>
  <c r="AE14" i="1"/>
  <c r="AK14" i="1" s="1"/>
  <c r="AN15" i="1"/>
  <c r="AN13" i="1"/>
  <c r="AE13" i="1" s="1"/>
  <c r="AK13" i="1" s="1"/>
  <c r="AN7" i="1"/>
  <c r="AN18" i="1"/>
  <c r="AE9" i="1" l="1"/>
  <c r="AF9" i="1"/>
  <c r="AF20" i="1"/>
  <c r="AE20" i="1"/>
  <c r="AK20" i="1" s="1"/>
  <c r="AF18" i="1"/>
  <c r="AE18" i="1"/>
  <c r="AK18" i="1" s="1"/>
  <c r="AF25" i="1"/>
  <c r="AE25" i="1"/>
  <c r="AK25" i="1" s="1"/>
  <c r="AE6" i="1"/>
  <c r="AF6" i="1"/>
  <c r="AF11" i="1"/>
  <c r="AE11" i="1"/>
  <c r="AK11" i="1" s="1"/>
  <c r="AF24" i="1"/>
  <c r="AE24" i="1"/>
  <c r="AK24" i="1" s="1"/>
  <c r="AF16" i="1"/>
  <c r="AE16" i="1"/>
  <c r="AK16" i="1" s="1"/>
  <c r="AF17" i="1"/>
  <c r="AE17" i="1"/>
  <c r="AK17" i="1" s="1"/>
  <c r="AF7" i="1"/>
  <c r="AE7" i="1"/>
  <c r="AK7" i="1" s="1"/>
  <c r="AF22" i="1"/>
  <c r="AE22" i="1"/>
  <c r="AK22" i="1" s="1"/>
  <c r="AE8" i="1"/>
  <c r="AF8" i="1"/>
  <c r="AF15" i="1"/>
  <c r="AE15" i="1"/>
  <c r="AK15" i="1" s="1"/>
  <c r="AE21" i="1"/>
  <c r="AF21" i="1"/>
  <c r="AF23" i="1"/>
  <c r="AE23" i="1"/>
  <c r="AK23" i="1" s="1"/>
  <c r="AF12" i="1"/>
  <c r="AE12" i="1"/>
  <c r="AK12" i="1" s="1"/>
  <c r="AF26" i="1"/>
  <c r="AE26" i="1"/>
  <c r="AK26" i="1" s="1"/>
  <c r="AK21" i="1" l="1"/>
  <c r="AK8" i="1"/>
  <c r="AK6" i="1"/>
  <c r="AK9" i="1"/>
</calcChain>
</file>

<file path=xl/sharedStrings.xml><?xml version="1.0" encoding="utf-8"?>
<sst xmlns="http://schemas.openxmlformats.org/spreadsheetml/2006/main" count="170" uniqueCount="83">
  <si>
    <t>REMUNERACIONES MES DE FEBRERO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</si>
  <si>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</si>
  <si>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</si>
  <si>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</si>
  <si>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</si>
  <si>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</si>
  <si>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</si>
  <si>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</si>
  <si>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</si>
  <si>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</si>
  <si>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</si>
  <si>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</si>
  <si>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</si>
  <si>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</si>
  <si>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</si>
  <si>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</si>
  <si>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</si>
  <si>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</si>
  <si>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</si>
  <si>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</si>
  <si>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</si>
  <si>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</si>
  <si>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UNIDAD MONETARIA</t>
  </si>
  <si>
    <t>REM. BRUTA MENSUAL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</si>
  <si>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</si>
  <si>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</si>
  <si>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</si>
  <si>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</si>
  <si>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</si>
  <si>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</si>
  <si>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</si>
  <si>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</si>
  <si>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</si>
  <si>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</si>
  <si>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</si>
  <si>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</si>
  <si>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</si>
  <si>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</si>
  <si>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</si>
  <si>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</si>
  <si>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</si>
  <si>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</si>
  <si>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</si>
  <si>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</si>
  <si>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</si>
  <si>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</si>
  <si>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</si>
  <si>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</si>
  <si>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</si>
  <si>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</si>
  <si>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</si>
  <si>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</si>
  <si>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</si>
  <si>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</si>
  <si>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</si>
  <si>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</si>
  <si>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</si>
  <si>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</si>
  <si>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</si>
  <si>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</si>
  <si>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</si>
  <si>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</si>
  <si>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</si>
  <si>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</si>
  <si>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</si>
  <si>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</si>
  <si>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</si>
  <si>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</si>
  <si>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</si>
  <si>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</si>
  <si>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</si>
  <si>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</si>
  <si>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</si>
  <si>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</si>
  <si>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</si>
  <si>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</si>
  <si>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</si>
  <si>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</si>
  <si>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</si>
  <si>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</si>
  <si>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SERGIO ROBERTO VIDAL HANS</t>
  </si>
  <si>
    <t>MEDICO</t>
  </si>
  <si>
    <t>ANA YORMA FUENTES OSSANDON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</si>
</sst>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41" fontId="4" fillId="2" borderId="1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3" fontId="0" fillId="0" borderId="9" xfId="0" applyNumberFormat="1" applyBorder="1"/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3" fontId="0" fillId="0" borderId="9" xfId="0" applyNumberFormat="1" applyFill="1" applyBorder="1" applyAlignment="1">
      <alignment horizontal="center"/>
    </xf>
    <xf numFmtId="0" fontId="0" fillId="0" borderId="9" xfId="0" applyFill="1" applyBorder="1"/>
    <xf numFmtId="14" fontId="0" fillId="0" borderId="9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3" fontId="2" fillId="4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6"/>
  <sheetViews>
    <sheetView tabSelected="1" workbookViewId="0">
      <selection activeCell="J2" sqref="J2"/>
    </sheetView>
  </sheetViews>
  <sheetFormatPr baseColWidth="10" defaultColWidth="11.42578125" defaultRowHeight="15" x14ac:dyDescent="0.25"/>
  <cols>
    <col min="1" max="1" width="16.7109375" customWidth="1"/>
    <col min="2" max="2" width="36.28515625" customWidth="1"/>
    <col min="4" max="4" width="20.140625" customWidth="1"/>
    <col min="5" max="5" width="24.85546875" customWidth="1"/>
    <col min="6" max="6" width="16.5703125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19" max="19" width="17.42578125" customWidth="1"/>
    <col min="20" max="20" width="15.140625" customWidth="1"/>
    <col min="30" max="30" width="13.5703125" customWidth="1"/>
    <col min="33" max="33" width="13.42578125" customWidth="1"/>
    <col min="34" max="34" width="13.28515625" customWidth="1"/>
    <col min="35" max="35" width="14.5703125" customWidth="1"/>
    <col min="36" max="36" width="14.42578125" customWidth="1"/>
    <col min="38" max="41" width="0" hidden="1" customWidth="1"/>
  </cols>
  <sheetData>
    <row r="2" spans="1:40" ht="30.75" x14ac:dyDescent="0.45">
      <c r="D2" s="1" t="s">
        <v>0</v>
      </c>
    </row>
    <row r="3" spans="1:40" ht="15.75" thickBot="1" x14ac:dyDescent="0.3">
      <c r="B3">
        <v>8</v>
      </c>
      <c r="C3" s="2">
        <v>8</v>
      </c>
      <c r="AE3" s="2">
        <v>8</v>
      </c>
      <c r="AF3" s="2">
        <v>8</v>
      </c>
      <c r="AG3" s="2">
        <v>8</v>
      </c>
    </row>
    <row r="4" spans="1:40" s="20" customFormat="1" ht="15.75" thickBot="1" x14ac:dyDescent="0.3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/>
      <c r="K4" s="9"/>
      <c r="L4" s="10"/>
      <c r="M4" s="11" t="s">
        <v>10</v>
      </c>
      <c r="N4" s="12"/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13"/>
      <c r="Y4" s="14">
        <v>0.25</v>
      </c>
      <c r="Z4" s="14">
        <v>0.5</v>
      </c>
      <c r="AA4" s="15" t="s">
        <v>20</v>
      </c>
      <c r="AB4" s="15" t="s">
        <v>21</v>
      </c>
      <c r="AC4" s="4" t="s">
        <v>22</v>
      </c>
      <c r="AD4" s="16" t="s">
        <v>23</v>
      </c>
      <c r="AE4" s="17" t="s">
        <v>24</v>
      </c>
      <c r="AF4" s="18"/>
      <c r="AG4" s="16" t="s">
        <v>25</v>
      </c>
      <c r="AH4" s="4" t="s">
        <v>26</v>
      </c>
      <c r="AI4" s="19" t="s">
        <v>27</v>
      </c>
      <c r="AJ4" s="19" t="s">
        <v>28</v>
      </c>
      <c r="AK4" s="19" t="s">
        <v>29</v>
      </c>
    </row>
    <row r="5" spans="1:40" s="20" customFormat="1" ht="43.5" x14ac:dyDescent="0.25">
      <c r="A5" s="21"/>
      <c r="B5" s="21"/>
      <c r="C5" s="21"/>
      <c r="D5" s="22"/>
      <c r="E5" s="22"/>
      <c r="F5" s="23"/>
      <c r="G5" s="24"/>
      <c r="H5" s="25"/>
      <c r="I5" s="26" t="s">
        <v>30</v>
      </c>
      <c r="J5" s="27" t="s">
        <v>31</v>
      </c>
      <c r="K5" s="27" t="s">
        <v>32</v>
      </c>
      <c r="L5" s="28" t="s">
        <v>33</v>
      </c>
      <c r="M5" s="29" t="s">
        <v>34</v>
      </c>
      <c r="N5" s="29" t="s">
        <v>35</v>
      </c>
      <c r="O5" s="22"/>
      <c r="P5" s="22"/>
      <c r="Q5" s="22"/>
      <c r="R5" s="22"/>
      <c r="S5" s="22"/>
      <c r="T5" s="22"/>
      <c r="U5" s="22"/>
      <c r="V5" s="22"/>
      <c r="W5" s="22"/>
      <c r="X5" s="30" t="s">
        <v>36</v>
      </c>
      <c r="Y5" s="31" t="s">
        <v>37</v>
      </c>
      <c r="Z5" s="31" t="s">
        <v>37</v>
      </c>
      <c r="AA5" s="32" t="s">
        <v>38</v>
      </c>
      <c r="AB5" s="33" t="s">
        <v>39</v>
      </c>
      <c r="AC5" s="34"/>
      <c r="AD5" s="35"/>
      <c r="AE5" s="36" t="s">
        <v>40</v>
      </c>
      <c r="AF5" s="37" t="s">
        <v>41</v>
      </c>
      <c r="AG5" s="38"/>
      <c r="AH5" s="22"/>
      <c r="AI5" s="39"/>
      <c r="AJ5" s="39"/>
      <c r="AK5" s="39"/>
    </row>
    <row r="6" spans="1:40" x14ac:dyDescent="0.25">
      <c r="A6" s="40" t="s">
        <v>42</v>
      </c>
      <c r="B6" s="40" t="s">
        <v>43</v>
      </c>
      <c r="C6" s="41">
        <v>14</v>
      </c>
      <c r="D6" s="42" t="s">
        <v>44</v>
      </c>
      <c r="E6" s="40" t="s">
        <v>42</v>
      </c>
      <c r="F6" s="40" t="s">
        <v>45</v>
      </c>
      <c r="G6" s="41">
        <v>164099</v>
      </c>
      <c r="H6" s="41">
        <f t="shared" ref="H6:H26" si="0">G6</f>
        <v>164099</v>
      </c>
      <c r="I6" s="43">
        <f t="shared" ref="I6:I26" si="1">(G6+H6)*15%</f>
        <v>49229.7</v>
      </c>
      <c r="J6" s="41"/>
      <c r="K6" s="40">
        <v>67674</v>
      </c>
      <c r="L6" s="41"/>
      <c r="M6" s="40"/>
      <c r="N6" s="40"/>
      <c r="O6" s="41"/>
      <c r="P6" s="41">
        <f t="shared" ref="P6:P26" si="2">G6*40%</f>
        <v>65639.600000000006</v>
      </c>
      <c r="Q6" s="41"/>
      <c r="R6" s="40"/>
      <c r="S6" s="40"/>
      <c r="T6" s="40"/>
      <c r="U6" s="40"/>
      <c r="V6" s="40"/>
      <c r="W6" s="41"/>
      <c r="X6" s="40"/>
      <c r="Y6" s="44">
        <v>4</v>
      </c>
      <c r="Z6" s="44">
        <v>29</v>
      </c>
      <c r="AA6" s="41">
        <f t="shared" ref="AA6:AA24" si="3">((($G6+$H6)/190)*1.25)*Y6</f>
        <v>8636.78947368421</v>
      </c>
      <c r="AB6" s="41">
        <f t="shared" ref="AB6:AB24" si="4">((G6+H6)/190)*1.5*Z6</f>
        <v>75140.068421052623</v>
      </c>
      <c r="AC6" s="44" t="s">
        <v>46</v>
      </c>
      <c r="AD6" s="43">
        <f t="shared" ref="AD6:AD26" si="5">SUM(G6:AB6)-Y6-Z6</f>
        <v>594518.15789473685</v>
      </c>
      <c r="AE6" s="43">
        <f t="shared" ref="AE6:AE26" si="6">AN6*AM6</f>
        <v>51097.675160000006</v>
      </c>
      <c r="AF6" s="43">
        <f>AN6*AL6</f>
        <v>31157.119000000006</v>
      </c>
      <c r="AG6" s="43"/>
      <c r="AH6" s="45">
        <v>39125</v>
      </c>
      <c r="AI6" s="40"/>
      <c r="AJ6" s="40"/>
      <c r="AK6" s="43">
        <f t="shared" ref="AK6:AK26" si="7">AD6-AE6-AF6-AG6</f>
        <v>512263.36373473686</v>
      </c>
      <c r="AL6" s="46">
        <v>7.0000000000000007E-2</v>
      </c>
      <c r="AM6" s="47">
        <v>0.1148</v>
      </c>
      <c r="AN6" s="48">
        <f t="shared" ref="AN6:AN26" si="8">AD6-U6-W6-AA6-AB6-P6</f>
        <v>445101.70000000007</v>
      </c>
    </row>
    <row r="7" spans="1:40" x14ac:dyDescent="0.25">
      <c r="A7" s="40" t="s">
        <v>42</v>
      </c>
      <c r="B7" s="40" t="s">
        <v>47</v>
      </c>
      <c r="C7" s="41">
        <v>14</v>
      </c>
      <c r="D7" s="42" t="s">
        <v>44</v>
      </c>
      <c r="E7" s="40" t="s">
        <v>42</v>
      </c>
      <c r="F7" s="40" t="s">
        <v>45</v>
      </c>
      <c r="G7" s="41">
        <v>158629</v>
      </c>
      <c r="H7" s="41">
        <f t="shared" si="0"/>
        <v>158629</v>
      </c>
      <c r="I7" s="43">
        <f t="shared" si="1"/>
        <v>47588.7</v>
      </c>
      <c r="J7" s="41"/>
      <c r="K7" s="40">
        <v>67674</v>
      </c>
      <c r="L7" s="41"/>
      <c r="M7" s="40"/>
      <c r="N7" s="40"/>
      <c r="O7" s="41"/>
      <c r="P7" s="41">
        <f t="shared" si="2"/>
        <v>63451.600000000006</v>
      </c>
      <c r="Q7" s="41"/>
      <c r="R7" s="40"/>
      <c r="S7" s="40"/>
      <c r="T7" s="40"/>
      <c r="U7" s="40"/>
      <c r="V7" s="40"/>
      <c r="W7" s="41"/>
      <c r="X7" s="40"/>
      <c r="Y7" s="44">
        <v>8</v>
      </c>
      <c r="Z7" s="44">
        <v>21</v>
      </c>
      <c r="AA7" s="41">
        <f t="shared" si="3"/>
        <v>16697.78947368421</v>
      </c>
      <c r="AB7" s="41">
        <f t="shared" si="4"/>
        <v>52598.03684210527</v>
      </c>
      <c r="AC7" s="44" t="s">
        <v>46</v>
      </c>
      <c r="AD7" s="49">
        <f t="shared" si="5"/>
        <v>565268.12631578953</v>
      </c>
      <c r="AE7" s="49">
        <f t="shared" si="6"/>
        <v>49912.888780000008</v>
      </c>
      <c r="AF7" s="49">
        <f>AN7*AL7</f>
        <v>30276.449000000008</v>
      </c>
      <c r="AG7" s="49"/>
      <c r="AH7" s="45">
        <v>39220</v>
      </c>
      <c r="AI7" s="40"/>
      <c r="AJ7" s="40"/>
      <c r="AK7" s="43">
        <f t="shared" si="7"/>
        <v>485078.78853578947</v>
      </c>
      <c r="AL7" s="46">
        <v>7.0000000000000007E-2</v>
      </c>
      <c r="AM7" s="47">
        <v>0.1154</v>
      </c>
      <c r="AN7" s="48">
        <f t="shared" si="8"/>
        <v>432520.70000000007</v>
      </c>
    </row>
    <row r="8" spans="1:40" x14ac:dyDescent="0.25">
      <c r="A8" s="40" t="s">
        <v>42</v>
      </c>
      <c r="B8" s="40" t="s">
        <v>48</v>
      </c>
      <c r="C8" s="41">
        <v>14</v>
      </c>
      <c r="D8" s="42" t="s">
        <v>44</v>
      </c>
      <c r="E8" s="40" t="s">
        <v>49</v>
      </c>
      <c r="F8" s="40" t="s">
        <v>45</v>
      </c>
      <c r="G8" s="41">
        <v>164099</v>
      </c>
      <c r="H8" s="41">
        <f t="shared" si="0"/>
        <v>164099</v>
      </c>
      <c r="I8" s="43">
        <f t="shared" si="1"/>
        <v>49229.7</v>
      </c>
      <c r="J8" s="41"/>
      <c r="K8" s="40">
        <v>67674</v>
      </c>
      <c r="L8" s="41"/>
      <c r="M8" s="40"/>
      <c r="N8" s="40"/>
      <c r="O8" s="41"/>
      <c r="P8" s="41">
        <f t="shared" si="2"/>
        <v>65639.600000000006</v>
      </c>
      <c r="Q8" s="41"/>
      <c r="R8" s="40"/>
      <c r="S8" s="40"/>
      <c r="T8" s="40"/>
      <c r="U8" s="40"/>
      <c r="V8" s="40"/>
      <c r="W8" s="40">
        <v>250000</v>
      </c>
      <c r="X8" s="40"/>
      <c r="Y8" s="44">
        <v>5</v>
      </c>
      <c r="Z8" s="44">
        <v>20</v>
      </c>
      <c r="AA8" s="41">
        <f t="shared" si="3"/>
        <v>10795.986842105263</v>
      </c>
      <c r="AB8" s="41">
        <f t="shared" si="4"/>
        <v>51820.73684210526</v>
      </c>
      <c r="AC8" s="44" t="s">
        <v>46</v>
      </c>
      <c r="AD8" s="49">
        <f t="shared" si="5"/>
        <v>823358.02368421061</v>
      </c>
      <c r="AE8" s="49">
        <f t="shared" si="6"/>
        <v>50563.553120000011</v>
      </c>
      <c r="AF8" s="49">
        <f>AN8*AL8</f>
        <v>31157.119000000006</v>
      </c>
      <c r="AG8" s="49">
        <v>2889</v>
      </c>
      <c r="AH8" s="45">
        <v>37693</v>
      </c>
      <c r="AI8" s="40"/>
      <c r="AJ8" s="40"/>
      <c r="AK8" s="43">
        <f t="shared" si="7"/>
        <v>738748.35156421061</v>
      </c>
      <c r="AL8" s="46">
        <v>7.0000000000000007E-2</v>
      </c>
      <c r="AM8" s="47">
        <v>0.11360000000000001</v>
      </c>
      <c r="AN8" s="48">
        <f t="shared" si="8"/>
        <v>445101.70000000007</v>
      </c>
    </row>
    <row r="9" spans="1:40" x14ac:dyDescent="0.25">
      <c r="A9" s="40" t="s">
        <v>50</v>
      </c>
      <c r="B9" s="40" t="s">
        <v>51</v>
      </c>
      <c r="C9" s="41">
        <v>11</v>
      </c>
      <c r="D9" s="42" t="s">
        <v>44</v>
      </c>
      <c r="E9" s="40" t="s">
        <v>52</v>
      </c>
      <c r="F9" s="40" t="s">
        <v>45</v>
      </c>
      <c r="G9" s="41">
        <v>210583</v>
      </c>
      <c r="H9" s="41">
        <f t="shared" si="0"/>
        <v>210583</v>
      </c>
      <c r="I9" s="43">
        <f t="shared" si="1"/>
        <v>63174.899999999994</v>
      </c>
      <c r="J9" s="41"/>
      <c r="K9" s="50">
        <v>18099</v>
      </c>
      <c r="L9" s="41"/>
      <c r="M9" s="40"/>
      <c r="N9" s="40"/>
      <c r="O9" s="41"/>
      <c r="P9" s="41">
        <f t="shared" si="2"/>
        <v>84233.200000000012</v>
      </c>
      <c r="Q9" s="41"/>
      <c r="R9" s="40"/>
      <c r="S9" s="40"/>
      <c r="T9" s="40"/>
      <c r="U9" s="40"/>
      <c r="V9" s="40"/>
      <c r="W9" s="40">
        <v>217000</v>
      </c>
      <c r="X9" s="40"/>
      <c r="Y9" s="44">
        <v>30</v>
      </c>
      <c r="Z9" s="44">
        <v>6</v>
      </c>
      <c r="AA9" s="41">
        <f t="shared" si="3"/>
        <v>83124.868421052626</v>
      </c>
      <c r="AB9" s="41">
        <f t="shared" si="4"/>
        <v>19949.968421052632</v>
      </c>
      <c r="AC9" s="44" t="s">
        <v>46</v>
      </c>
      <c r="AD9" s="49">
        <f t="shared" si="5"/>
        <v>906747.93684210535</v>
      </c>
      <c r="AE9" s="49">
        <f t="shared" si="6"/>
        <v>57680.100520000007</v>
      </c>
      <c r="AF9" s="49">
        <f>AN9*AL9</f>
        <v>35170.793000000012</v>
      </c>
      <c r="AG9" s="49">
        <v>6787</v>
      </c>
      <c r="AH9" s="51">
        <v>34569</v>
      </c>
      <c r="AI9" s="40"/>
      <c r="AJ9" s="40"/>
      <c r="AK9" s="43">
        <f t="shared" si="7"/>
        <v>807110.04332210531</v>
      </c>
      <c r="AL9" s="46">
        <v>7.0000000000000007E-2</v>
      </c>
      <c r="AM9" s="47">
        <v>0.1148</v>
      </c>
      <c r="AN9" s="48">
        <f t="shared" si="8"/>
        <v>502439.90000000008</v>
      </c>
    </row>
    <row r="10" spans="1:40" x14ac:dyDescent="0.25">
      <c r="A10" s="40" t="s">
        <v>53</v>
      </c>
      <c r="B10" s="40" t="s">
        <v>54</v>
      </c>
      <c r="C10" s="41">
        <v>14</v>
      </c>
      <c r="D10" s="42" t="s">
        <v>44</v>
      </c>
      <c r="E10" s="40" t="s">
        <v>55</v>
      </c>
      <c r="F10" s="40" t="s">
        <v>45</v>
      </c>
      <c r="G10" s="41">
        <v>325868</v>
      </c>
      <c r="H10" s="41">
        <f t="shared" si="0"/>
        <v>325868</v>
      </c>
      <c r="I10" s="43">
        <f t="shared" si="1"/>
        <v>97760.4</v>
      </c>
      <c r="J10" s="41"/>
      <c r="K10" s="40">
        <v>67674</v>
      </c>
      <c r="L10" s="41"/>
      <c r="M10" s="40"/>
      <c r="N10" s="40"/>
      <c r="O10" s="41"/>
      <c r="P10" s="41">
        <f t="shared" si="2"/>
        <v>130347.20000000001</v>
      </c>
      <c r="Q10" s="41"/>
      <c r="R10" s="40"/>
      <c r="S10" s="40"/>
      <c r="T10" s="40"/>
      <c r="U10" s="40"/>
      <c r="V10" s="40"/>
      <c r="W10" s="41">
        <v>500000</v>
      </c>
      <c r="X10" s="40"/>
      <c r="Y10" s="44">
        <v>6</v>
      </c>
      <c r="Z10" s="44"/>
      <c r="AA10" s="41">
        <f t="shared" si="3"/>
        <v>25726.42105263158</v>
      </c>
      <c r="AB10" s="41">
        <f t="shared" si="4"/>
        <v>0</v>
      </c>
      <c r="AC10" s="44" t="s">
        <v>46</v>
      </c>
      <c r="AD10" s="49">
        <f t="shared" si="5"/>
        <v>1473244.0210526318</v>
      </c>
      <c r="AE10" s="49">
        <f t="shared" si="6"/>
        <v>93484.293760000015</v>
      </c>
      <c r="AF10" s="49">
        <v>63131</v>
      </c>
      <c r="AG10" s="49">
        <v>24773</v>
      </c>
      <c r="AH10" s="45">
        <v>40044</v>
      </c>
      <c r="AI10" s="40"/>
      <c r="AJ10" s="40"/>
      <c r="AK10" s="43">
        <f t="shared" si="7"/>
        <v>1291855.7272926318</v>
      </c>
      <c r="AL10" s="46"/>
      <c r="AM10" s="47">
        <v>0.1144</v>
      </c>
      <c r="AN10" s="48">
        <f t="shared" si="8"/>
        <v>817170.40000000014</v>
      </c>
    </row>
    <row r="11" spans="1:40" x14ac:dyDescent="0.25">
      <c r="A11" s="40" t="s">
        <v>42</v>
      </c>
      <c r="B11" s="40" t="s">
        <v>56</v>
      </c>
      <c r="C11" s="41">
        <v>7</v>
      </c>
      <c r="D11" s="42" t="s">
        <v>44</v>
      </c>
      <c r="E11" s="40" t="s">
        <v>42</v>
      </c>
      <c r="F11" s="40" t="s">
        <v>45</v>
      </c>
      <c r="G11" s="41">
        <v>251297</v>
      </c>
      <c r="H11" s="41">
        <f t="shared" si="0"/>
        <v>251297</v>
      </c>
      <c r="I11" s="43">
        <f t="shared" si="1"/>
        <v>75389.099999999991</v>
      </c>
      <c r="J11" s="41"/>
      <c r="K11" s="40">
        <v>16571</v>
      </c>
      <c r="L11" s="41"/>
      <c r="M11" s="40"/>
      <c r="N11" s="40"/>
      <c r="O11" s="41"/>
      <c r="P11" s="41">
        <f t="shared" si="2"/>
        <v>100518.8</v>
      </c>
      <c r="Q11" s="41"/>
      <c r="R11" s="40"/>
      <c r="S11" s="40"/>
      <c r="T11" s="40"/>
      <c r="U11" s="40"/>
      <c r="V11" s="40"/>
      <c r="W11" s="40"/>
      <c r="X11" s="40"/>
      <c r="Y11" s="44">
        <v>7</v>
      </c>
      <c r="Z11" s="44">
        <v>30</v>
      </c>
      <c r="AA11" s="41">
        <f t="shared" si="3"/>
        <v>23145.776315789473</v>
      </c>
      <c r="AB11" s="41">
        <f t="shared" si="4"/>
        <v>119035.42105263156</v>
      </c>
      <c r="AC11" s="44" t="s">
        <v>46</v>
      </c>
      <c r="AD11" s="49">
        <f t="shared" si="5"/>
        <v>837254.09736842103</v>
      </c>
      <c r="AE11" s="49">
        <f t="shared" si="6"/>
        <v>68611.543139999994</v>
      </c>
      <c r="AF11" s="49">
        <f>AN11*AL11</f>
        <v>41618.787000000004</v>
      </c>
      <c r="AG11" s="49"/>
      <c r="AH11" s="45">
        <v>38384</v>
      </c>
      <c r="AI11" s="40"/>
      <c r="AJ11" s="40"/>
      <c r="AK11" s="43">
        <f t="shared" si="7"/>
        <v>727023.76722842106</v>
      </c>
      <c r="AL11" s="46">
        <v>7.0000000000000007E-2</v>
      </c>
      <c r="AM11" s="47">
        <v>0.1154</v>
      </c>
      <c r="AN11" s="48">
        <f t="shared" si="8"/>
        <v>594554.1</v>
      </c>
    </row>
    <row r="12" spans="1:40" x14ac:dyDescent="0.25">
      <c r="A12" s="40" t="s">
        <v>50</v>
      </c>
      <c r="B12" s="40" t="s">
        <v>57</v>
      </c>
      <c r="C12" s="41">
        <v>9</v>
      </c>
      <c r="D12" s="42" t="s">
        <v>44</v>
      </c>
      <c r="E12" s="40" t="s">
        <v>52</v>
      </c>
      <c r="F12" s="40" t="s">
        <v>45</v>
      </c>
      <c r="G12" s="41">
        <v>236623</v>
      </c>
      <c r="H12" s="41">
        <f t="shared" si="0"/>
        <v>236623</v>
      </c>
      <c r="I12" s="43">
        <f t="shared" si="1"/>
        <v>70986.899999999994</v>
      </c>
      <c r="J12" s="41"/>
      <c r="K12" s="40">
        <v>19004</v>
      </c>
      <c r="L12" s="41"/>
      <c r="M12" s="40"/>
      <c r="N12" s="40"/>
      <c r="O12" s="41"/>
      <c r="P12" s="41">
        <f t="shared" si="2"/>
        <v>94649.200000000012</v>
      </c>
      <c r="Q12" s="41"/>
      <c r="R12" s="40"/>
      <c r="S12" s="40"/>
      <c r="T12" s="40"/>
      <c r="U12" s="40"/>
      <c r="V12" s="40"/>
      <c r="W12" s="40">
        <v>217000</v>
      </c>
      <c r="X12" s="40"/>
      <c r="Y12" s="44">
        <v>13</v>
      </c>
      <c r="Z12" s="44">
        <v>24</v>
      </c>
      <c r="AA12" s="41">
        <f t="shared" si="3"/>
        <v>40474.986842105267</v>
      </c>
      <c r="AB12" s="41">
        <f t="shared" si="4"/>
        <v>89667.663157894742</v>
      </c>
      <c r="AC12" s="44" t="s">
        <v>46</v>
      </c>
      <c r="AD12" s="49">
        <f t="shared" si="5"/>
        <v>1005028.7500000001</v>
      </c>
      <c r="AE12" s="49">
        <f t="shared" si="6"/>
        <v>64434.301360000019</v>
      </c>
      <c r="AF12" s="49">
        <f>AN12*AL12</f>
        <v>39426.583000000013</v>
      </c>
      <c r="AG12" s="49">
        <v>9195</v>
      </c>
      <c r="AH12" s="45">
        <v>34578</v>
      </c>
      <c r="AI12" s="40"/>
      <c r="AJ12" s="40"/>
      <c r="AK12" s="43">
        <f t="shared" si="7"/>
        <v>891972.86564000009</v>
      </c>
      <c r="AL12" s="46">
        <v>7.0000000000000007E-2</v>
      </c>
      <c r="AM12" s="47">
        <v>0.1144</v>
      </c>
      <c r="AN12" s="48">
        <f t="shared" si="8"/>
        <v>563236.90000000014</v>
      </c>
    </row>
    <row r="13" spans="1:40" x14ac:dyDescent="0.25">
      <c r="A13" s="40" t="s">
        <v>53</v>
      </c>
      <c r="B13" s="40" t="s">
        <v>58</v>
      </c>
      <c r="C13" s="41">
        <v>15</v>
      </c>
      <c r="D13" s="42" t="s">
        <v>44</v>
      </c>
      <c r="E13" s="40" t="s">
        <v>59</v>
      </c>
      <c r="F13" s="40" t="s">
        <v>45</v>
      </c>
      <c r="G13" s="41">
        <v>393751</v>
      </c>
      <c r="H13" s="41">
        <f t="shared" si="0"/>
        <v>393751</v>
      </c>
      <c r="I13" s="43">
        <f t="shared" si="1"/>
        <v>118125.29999999999</v>
      </c>
      <c r="J13" s="41"/>
      <c r="K13" s="40">
        <v>57335</v>
      </c>
      <c r="L13" s="41"/>
      <c r="M13" s="40"/>
      <c r="N13" s="40"/>
      <c r="O13" s="41"/>
      <c r="P13" s="41">
        <f t="shared" si="2"/>
        <v>157500.40000000002</v>
      </c>
      <c r="Q13" s="41"/>
      <c r="R13" s="40"/>
      <c r="S13" s="40"/>
      <c r="T13" s="40"/>
      <c r="U13" s="40"/>
      <c r="V13" s="40"/>
      <c r="W13" s="40">
        <v>220000</v>
      </c>
      <c r="X13" s="40"/>
      <c r="Y13" s="44"/>
      <c r="Z13" s="44"/>
      <c r="AA13" s="41">
        <f t="shared" si="3"/>
        <v>0</v>
      </c>
      <c r="AB13" s="41">
        <f t="shared" si="4"/>
        <v>0</v>
      </c>
      <c r="AC13" s="44" t="s">
        <v>46</v>
      </c>
      <c r="AD13" s="49">
        <f t="shared" si="5"/>
        <v>1340462.7000000002</v>
      </c>
      <c r="AE13" s="49">
        <f t="shared" si="6"/>
        <v>107274.00022000002</v>
      </c>
      <c r="AF13" s="49">
        <v>99213</v>
      </c>
      <c r="AG13" s="49">
        <v>17408</v>
      </c>
      <c r="AH13" s="45" t="s">
        <v>60</v>
      </c>
      <c r="AI13" s="40"/>
      <c r="AJ13" s="40"/>
      <c r="AK13" s="43">
        <f t="shared" si="7"/>
        <v>1116567.6997800001</v>
      </c>
      <c r="AL13" s="46"/>
      <c r="AM13" s="47">
        <v>0.1114</v>
      </c>
      <c r="AN13" s="48">
        <f t="shared" si="8"/>
        <v>962962.30000000016</v>
      </c>
    </row>
    <row r="14" spans="1:40" x14ac:dyDescent="0.25">
      <c r="A14" s="40" t="s">
        <v>42</v>
      </c>
      <c r="B14" s="40" t="s">
        <v>61</v>
      </c>
      <c r="C14" s="41">
        <v>15</v>
      </c>
      <c r="D14" s="42" t="s">
        <v>44</v>
      </c>
      <c r="E14" s="40" t="s">
        <v>62</v>
      </c>
      <c r="F14" s="40" t="s">
        <v>45</v>
      </c>
      <c r="G14" s="41">
        <v>151643</v>
      </c>
      <c r="H14" s="41">
        <f t="shared" si="0"/>
        <v>151643</v>
      </c>
      <c r="I14" s="43">
        <f t="shared" si="1"/>
        <v>45492.9</v>
      </c>
      <c r="J14" s="41"/>
      <c r="K14" s="40">
        <v>57335</v>
      </c>
      <c r="L14" s="41"/>
      <c r="M14" s="40"/>
      <c r="N14" s="40"/>
      <c r="O14" s="41"/>
      <c r="P14" s="41">
        <f t="shared" si="2"/>
        <v>60657.200000000004</v>
      </c>
      <c r="Q14" s="41"/>
      <c r="R14" s="40"/>
      <c r="S14" s="40"/>
      <c r="T14" s="40"/>
      <c r="U14" s="40"/>
      <c r="V14" s="40"/>
      <c r="W14" s="40">
        <v>250000</v>
      </c>
      <c r="X14" s="40"/>
      <c r="Y14" s="44">
        <v>2</v>
      </c>
      <c r="Z14" s="44">
        <v>14</v>
      </c>
      <c r="AA14" s="41">
        <f t="shared" si="3"/>
        <v>3990.6052631578946</v>
      </c>
      <c r="AB14" s="41">
        <f t="shared" si="4"/>
        <v>33521.084210526315</v>
      </c>
      <c r="AC14" s="44" t="s">
        <v>46</v>
      </c>
      <c r="AD14" s="49">
        <f t="shared" si="5"/>
        <v>754282.78947368427</v>
      </c>
      <c r="AE14" s="49">
        <f t="shared" si="6"/>
        <v>46459.430160000004</v>
      </c>
      <c r="AF14" s="49">
        <f>AN14*AL14</f>
        <v>28427.973000000005</v>
      </c>
      <c r="AG14" s="49">
        <v>1603</v>
      </c>
      <c r="AH14" s="45">
        <v>41183</v>
      </c>
      <c r="AI14" s="40"/>
      <c r="AJ14" s="40"/>
      <c r="AK14" s="43">
        <f t="shared" si="7"/>
        <v>677792.38631368428</v>
      </c>
      <c r="AL14" s="46">
        <v>7.0000000000000007E-2</v>
      </c>
      <c r="AM14" s="47">
        <v>0.1144</v>
      </c>
      <c r="AN14" s="48">
        <f t="shared" si="8"/>
        <v>406113.9</v>
      </c>
    </row>
    <row r="15" spans="1:40" x14ac:dyDescent="0.25">
      <c r="A15" s="40" t="s">
        <v>63</v>
      </c>
      <c r="B15" s="40" t="s">
        <v>64</v>
      </c>
      <c r="C15" s="41">
        <v>10</v>
      </c>
      <c r="D15" s="42" t="s">
        <v>44</v>
      </c>
      <c r="E15" s="40" t="s">
        <v>65</v>
      </c>
      <c r="F15" s="40" t="s">
        <v>45</v>
      </c>
      <c r="G15" s="41">
        <v>198882</v>
      </c>
      <c r="H15" s="41">
        <f t="shared" si="0"/>
        <v>198882</v>
      </c>
      <c r="I15" s="43">
        <f t="shared" si="1"/>
        <v>59664.6</v>
      </c>
      <c r="J15" s="41"/>
      <c r="K15" s="40">
        <v>19004</v>
      </c>
      <c r="L15" s="41"/>
      <c r="M15" s="40"/>
      <c r="N15" s="40"/>
      <c r="O15" s="41">
        <f>(G15+H15)*17%</f>
        <v>67619.88</v>
      </c>
      <c r="P15" s="41">
        <f t="shared" si="2"/>
        <v>79552.800000000003</v>
      </c>
      <c r="Q15" s="41"/>
      <c r="R15" s="40"/>
      <c r="S15" s="40"/>
      <c r="T15" s="40"/>
      <c r="U15" s="40"/>
      <c r="V15" s="40"/>
      <c r="W15" s="40">
        <v>183000</v>
      </c>
      <c r="X15" s="40"/>
      <c r="Y15" s="44"/>
      <c r="Z15" s="44">
        <v>57</v>
      </c>
      <c r="AA15" s="41">
        <f t="shared" si="3"/>
        <v>0</v>
      </c>
      <c r="AB15" s="41">
        <f t="shared" si="4"/>
        <v>178993.80000000002</v>
      </c>
      <c r="AC15" s="44" t="s">
        <v>46</v>
      </c>
      <c r="AD15" s="49">
        <f t="shared" si="5"/>
        <v>985599.08000000007</v>
      </c>
      <c r="AE15" s="49">
        <f t="shared" si="6"/>
        <v>62239.603711999996</v>
      </c>
      <c r="AF15" s="49">
        <f>AN15*AL15</f>
        <v>38083.673600000002</v>
      </c>
      <c r="AG15" s="49">
        <v>6605</v>
      </c>
      <c r="AH15" s="45">
        <v>33554</v>
      </c>
      <c r="AI15" s="40"/>
      <c r="AJ15" s="40"/>
      <c r="AK15" s="43">
        <f t="shared" si="7"/>
        <v>878670.80268800014</v>
      </c>
      <c r="AL15" s="46">
        <v>7.0000000000000007E-2</v>
      </c>
      <c r="AM15" s="47">
        <v>0.1144</v>
      </c>
      <c r="AN15" s="48">
        <f t="shared" si="8"/>
        <v>544052.47999999998</v>
      </c>
    </row>
    <row r="16" spans="1:40" x14ac:dyDescent="0.25">
      <c r="A16" s="40" t="s">
        <v>50</v>
      </c>
      <c r="B16" s="40" t="s">
        <v>66</v>
      </c>
      <c r="C16" s="41">
        <v>15</v>
      </c>
      <c r="D16" s="42" t="s">
        <v>67</v>
      </c>
      <c r="E16" s="40" t="s">
        <v>52</v>
      </c>
      <c r="F16" s="40" t="s">
        <v>45</v>
      </c>
      <c r="G16" s="41">
        <v>158503</v>
      </c>
      <c r="H16" s="41">
        <f t="shared" si="0"/>
        <v>158503</v>
      </c>
      <c r="I16" s="43">
        <f t="shared" si="1"/>
        <v>47550.9</v>
      </c>
      <c r="J16" s="41"/>
      <c r="K16" s="40">
        <v>57335</v>
      </c>
      <c r="L16" s="41"/>
      <c r="M16" s="40"/>
      <c r="N16" s="40"/>
      <c r="O16" s="41"/>
      <c r="P16" s="41">
        <f t="shared" si="2"/>
        <v>63401.200000000004</v>
      </c>
      <c r="Q16" s="41"/>
      <c r="R16" s="40"/>
      <c r="S16" s="40"/>
      <c r="T16" s="40"/>
      <c r="U16" s="40"/>
      <c r="V16" s="40"/>
      <c r="W16" s="40">
        <v>184000</v>
      </c>
      <c r="X16" s="40"/>
      <c r="Y16" s="44">
        <v>23</v>
      </c>
      <c r="Z16" s="44">
        <v>11</v>
      </c>
      <c r="AA16" s="41">
        <f t="shared" si="3"/>
        <v>47968.013157894733</v>
      </c>
      <c r="AB16" s="41">
        <f t="shared" si="4"/>
        <v>27529.468421052632</v>
      </c>
      <c r="AC16" s="44" t="s">
        <v>46</v>
      </c>
      <c r="AD16" s="49">
        <f t="shared" si="5"/>
        <v>744790.58157894749</v>
      </c>
      <c r="AE16" s="49">
        <f t="shared" si="6"/>
        <v>48686.32526000002</v>
      </c>
      <c r="AF16" s="49">
        <f>AN16*AL16</f>
        <v>29532.433000000012</v>
      </c>
      <c r="AG16" s="49"/>
      <c r="AH16" s="45">
        <v>40360</v>
      </c>
      <c r="AI16" s="40"/>
      <c r="AJ16" s="40"/>
      <c r="AK16" s="43">
        <f t="shared" si="7"/>
        <v>666571.82331894746</v>
      </c>
      <c r="AL16" s="46">
        <v>7.0000000000000007E-2</v>
      </c>
      <c r="AM16" s="47">
        <v>0.1154</v>
      </c>
      <c r="AN16" s="48">
        <f t="shared" si="8"/>
        <v>421891.90000000014</v>
      </c>
    </row>
    <row r="17" spans="1:40" x14ac:dyDescent="0.25">
      <c r="A17" s="40" t="s">
        <v>53</v>
      </c>
      <c r="B17" s="40" t="s">
        <v>68</v>
      </c>
      <c r="C17" s="41">
        <v>13</v>
      </c>
      <c r="D17" s="42" t="s">
        <v>67</v>
      </c>
      <c r="E17" s="40" t="s">
        <v>69</v>
      </c>
      <c r="F17" s="40" t="s">
        <v>45</v>
      </c>
      <c r="G17" s="41">
        <v>352576</v>
      </c>
      <c r="H17" s="41">
        <f t="shared" si="0"/>
        <v>352576</v>
      </c>
      <c r="I17" s="43">
        <f t="shared" si="1"/>
        <v>105772.8</v>
      </c>
      <c r="J17" s="41"/>
      <c r="K17" s="40">
        <v>68553</v>
      </c>
      <c r="L17" s="41"/>
      <c r="M17" s="40"/>
      <c r="N17" s="40"/>
      <c r="O17" s="41"/>
      <c r="P17" s="41">
        <f t="shared" si="2"/>
        <v>141030.39999999999</v>
      </c>
      <c r="Q17" s="41"/>
      <c r="R17" s="40"/>
      <c r="S17" s="40"/>
      <c r="T17" s="40"/>
      <c r="U17" s="40"/>
      <c r="V17" s="40"/>
      <c r="W17" s="40"/>
      <c r="X17" s="40"/>
      <c r="Y17" s="44">
        <v>7</v>
      </c>
      <c r="Z17" s="44">
        <v>1</v>
      </c>
      <c r="AA17" s="41">
        <f t="shared" si="3"/>
        <v>32474.105263157893</v>
      </c>
      <c r="AB17" s="41">
        <f t="shared" si="4"/>
        <v>5566.9894736842107</v>
      </c>
      <c r="AC17" s="44" t="s">
        <v>46</v>
      </c>
      <c r="AD17" s="49">
        <f t="shared" si="5"/>
        <v>1058549.2947368422</v>
      </c>
      <c r="AE17" s="49">
        <f t="shared" si="6"/>
        <v>97973.826920000007</v>
      </c>
      <c r="AF17" s="49">
        <f>AN17*AL17</f>
        <v>61563.446000000011</v>
      </c>
      <c r="AG17" s="49">
        <v>7152</v>
      </c>
      <c r="AH17" s="45">
        <v>40778</v>
      </c>
      <c r="AI17" s="40"/>
      <c r="AJ17" s="40"/>
      <c r="AK17" s="43">
        <f t="shared" si="7"/>
        <v>891860.02181684214</v>
      </c>
      <c r="AL17" s="46">
        <v>7.0000000000000007E-2</v>
      </c>
      <c r="AM17" s="47">
        <v>0.1114</v>
      </c>
      <c r="AN17" s="48">
        <f t="shared" si="8"/>
        <v>879477.8</v>
      </c>
    </row>
    <row r="18" spans="1:40" x14ac:dyDescent="0.25">
      <c r="A18" s="40" t="s">
        <v>63</v>
      </c>
      <c r="B18" s="40" t="s">
        <v>70</v>
      </c>
      <c r="C18" s="41">
        <v>15</v>
      </c>
      <c r="D18" s="42" t="s">
        <v>67</v>
      </c>
      <c r="E18" s="40" t="s">
        <v>65</v>
      </c>
      <c r="F18" s="40" t="s">
        <v>45</v>
      </c>
      <c r="G18" s="41">
        <v>140980</v>
      </c>
      <c r="H18" s="41">
        <f t="shared" si="0"/>
        <v>140980</v>
      </c>
      <c r="I18" s="43">
        <f t="shared" si="1"/>
        <v>42294</v>
      </c>
      <c r="J18" s="41"/>
      <c r="K18" s="40">
        <v>57335</v>
      </c>
      <c r="L18" s="41"/>
      <c r="M18" s="40"/>
      <c r="N18" s="40"/>
      <c r="O18" s="41"/>
      <c r="P18" s="41">
        <f t="shared" si="2"/>
        <v>56392</v>
      </c>
      <c r="Q18" s="41"/>
      <c r="R18" s="40"/>
      <c r="S18" s="40"/>
      <c r="T18" s="40"/>
      <c r="U18" s="40"/>
      <c r="V18" s="40"/>
      <c r="W18" s="40">
        <v>137000</v>
      </c>
      <c r="X18" s="40"/>
      <c r="Y18" s="44"/>
      <c r="Z18" s="44">
        <v>96</v>
      </c>
      <c r="AA18" s="41">
        <f t="shared" si="3"/>
        <v>0</v>
      </c>
      <c r="AB18" s="41">
        <f t="shared" si="4"/>
        <v>213696</v>
      </c>
      <c r="AC18" s="44" t="s">
        <v>46</v>
      </c>
      <c r="AD18" s="49">
        <f t="shared" si="5"/>
        <v>788677</v>
      </c>
      <c r="AE18" s="49">
        <f t="shared" si="6"/>
        <v>43806.417199999996</v>
      </c>
      <c r="AF18" s="49">
        <f>AN18*AL18</f>
        <v>26711.230000000003</v>
      </c>
      <c r="AG18" s="49"/>
      <c r="AH18" s="45">
        <v>40931</v>
      </c>
      <c r="AI18" s="40"/>
      <c r="AJ18" s="40"/>
      <c r="AK18" s="43">
        <f t="shared" si="7"/>
        <v>718159.35279999999</v>
      </c>
      <c r="AL18" s="46">
        <v>7.0000000000000007E-2</v>
      </c>
      <c r="AM18" s="47">
        <v>0.1148</v>
      </c>
      <c r="AN18" s="48">
        <f t="shared" si="8"/>
        <v>381589</v>
      </c>
    </row>
    <row r="19" spans="1:40" x14ac:dyDescent="0.25">
      <c r="A19" s="40" t="s">
        <v>53</v>
      </c>
      <c r="B19" s="40" t="s">
        <v>71</v>
      </c>
      <c r="C19" s="41">
        <v>15</v>
      </c>
      <c r="D19" s="42" t="s">
        <v>67</v>
      </c>
      <c r="E19" s="40" t="s">
        <v>72</v>
      </c>
      <c r="F19" s="40" t="s">
        <v>45</v>
      </c>
      <c r="G19" s="41">
        <v>299156</v>
      </c>
      <c r="H19" s="41">
        <f t="shared" si="0"/>
        <v>299156</v>
      </c>
      <c r="I19" s="43">
        <f t="shared" si="1"/>
        <v>89746.8</v>
      </c>
      <c r="J19" s="41"/>
      <c r="K19" s="40">
        <v>57335</v>
      </c>
      <c r="L19" s="41"/>
      <c r="M19" s="40"/>
      <c r="N19" s="40"/>
      <c r="O19" s="41"/>
      <c r="P19" s="41">
        <f t="shared" si="2"/>
        <v>119662.40000000001</v>
      </c>
      <c r="Q19" s="41"/>
      <c r="R19" s="40"/>
      <c r="S19" s="40"/>
      <c r="T19" s="40"/>
      <c r="U19" s="40"/>
      <c r="V19" s="40"/>
      <c r="W19" s="40"/>
      <c r="X19" s="40"/>
      <c r="Y19" s="44"/>
      <c r="Z19" s="44"/>
      <c r="AA19" s="41">
        <f t="shared" si="3"/>
        <v>0</v>
      </c>
      <c r="AB19" s="41">
        <f t="shared" si="4"/>
        <v>0</v>
      </c>
      <c r="AC19" s="44" t="s">
        <v>46</v>
      </c>
      <c r="AD19" s="49">
        <f t="shared" si="5"/>
        <v>865056.20000000007</v>
      </c>
      <c r="AE19" s="49">
        <f t="shared" si="6"/>
        <v>85571.208240000007</v>
      </c>
      <c r="AF19" s="49">
        <v>56639</v>
      </c>
      <c r="AG19" s="49">
        <v>2481</v>
      </c>
      <c r="AH19" s="45">
        <v>41052</v>
      </c>
      <c r="AI19" s="40"/>
      <c r="AJ19" s="40"/>
      <c r="AK19" s="43">
        <f t="shared" si="7"/>
        <v>720364.99176000012</v>
      </c>
      <c r="AL19" s="46"/>
      <c r="AM19" s="47">
        <v>0.1148</v>
      </c>
      <c r="AN19" s="48">
        <f t="shared" si="8"/>
        <v>745393.8</v>
      </c>
    </row>
    <row r="20" spans="1:40" x14ac:dyDescent="0.25">
      <c r="A20" s="40" t="s">
        <v>53</v>
      </c>
      <c r="B20" s="40" t="s">
        <v>73</v>
      </c>
      <c r="C20" s="41">
        <v>14</v>
      </c>
      <c r="D20" s="42" t="s">
        <v>67</v>
      </c>
      <c r="E20" s="40" t="s">
        <v>74</v>
      </c>
      <c r="F20" s="40" t="s">
        <v>45</v>
      </c>
      <c r="G20" s="41">
        <v>325868</v>
      </c>
      <c r="H20" s="41">
        <f t="shared" si="0"/>
        <v>325868</v>
      </c>
      <c r="I20" s="43">
        <f t="shared" si="1"/>
        <v>97760.4</v>
      </c>
      <c r="J20" s="41"/>
      <c r="K20" s="40">
        <v>57335</v>
      </c>
      <c r="L20" s="41"/>
      <c r="M20" s="40"/>
      <c r="N20" s="40"/>
      <c r="O20" s="41"/>
      <c r="P20" s="41">
        <f t="shared" si="2"/>
        <v>130347.20000000001</v>
      </c>
      <c r="Q20" s="41"/>
      <c r="R20" s="40"/>
      <c r="S20" s="40"/>
      <c r="T20" s="40"/>
      <c r="U20" s="40"/>
      <c r="V20" s="40"/>
      <c r="W20" s="40"/>
      <c r="X20" s="40"/>
      <c r="Y20" s="44"/>
      <c r="Z20" s="44"/>
      <c r="AA20" s="41">
        <f t="shared" si="3"/>
        <v>0</v>
      </c>
      <c r="AB20" s="41">
        <f t="shared" si="4"/>
        <v>0</v>
      </c>
      <c r="AC20" s="44" t="s">
        <v>46</v>
      </c>
      <c r="AD20" s="49">
        <f t="shared" si="5"/>
        <v>937178.60000000009</v>
      </c>
      <c r="AE20" s="49">
        <f t="shared" si="6"/>
        <v>89881.017960000012</v>
      </c>
      <c r="AF20" s="49">
        <f t="shared" ref="AF20:AF26" si="9">AN20*AL20</f>
        <v>56478.198000000019</v>
      </c>
      <c r="AG20" s="49">
        <v>4773</v>
      </c>
      <c r="AH20" s="45">
        <v>41122</v>
      </c>
      <c r="AI20" s="40"/>
      <c r="AJ20" s="40"/>
      <c r="AK20" s="43">
        <f t="shared" si="7"/>
        <v>786046.38404000015</v>
      </c>
      <c r="AL20" s="46">
        <v>7.0000000000000007E-2</v>
      </c>
      <c r="AM20" s="47">
        <v>0.1114</v>
      </c>
      <c r="AN20" s="48">
        <f t="shared" si="8"/>
        <v>806831.40000000014</v>
      </c>
    </row>
    <row r="21" spans="1:40" x14ac:dyDescent="0.25">
      <c r="A21" s="40" t="s">
        <v>63</v>
      </c>
      <c r="B21" s="40" t="s">
        <v>75</v>
      </c>
      <c r="C21" s="41">
        <v>15</v>
      </c>
      <c r="D21" s="42" t="s">
        <v>67</v>
      </c>
      <c r="E21" s="40" t="s">
        <v>76</v>
      </c>
      <c r="F21" s="40" t="s">
        <v>45</v>
      </c>
      <c r="G21" s="41">
        <v>140980</v>
      </c>
      <c r="H21" s="41">
        <f t="shared" si="0"/>
        <v>140980</v>
      </c>
      <c r="I21" s="43">
        <f t="shared" si="1"/>
        <v>42294</v>
      </c>
      <c r="J21" s="41"/>
      <c r="K21" s="40">
        <v>57335</v>
      </c>
      <c r="L21" s="41"/>
      <c r="M21" s="40"/>
      <c r="N21" s="40"/>
      <c r="O21" s="41"/>
      <c r="P21" s="41">
        <f t="shared" si="2"/>
        <v>56392</v>
      </c>
      <c r="Q21" s="41"/>
      <c r="R21" s="40"/>
      <c r="S21" s="40"/>
      <c r="T21" s="40"/>
      <c r="U21" s="40"/>
      <c r="V21" s="40"/>
      <c r="W21" s="41"/>
      <c r="X21" s="40"/>
      <c r="Y21" s="44"/>
      <c r="Z21" s="44"/>
      <c r="AA21" s="41">
        <f t="shared" si="3"/>
        <v>0</v>
      </c>
      <c r="AB21" s="41">
        <f t="shared" si="4"/>
        <v>0</v>
      </c>
      <c r="AC21" s="44" t="s">
        <v>46</v>
      </c>
      <c r="AD21" s="49">
        <f t="shared" si="5"/>
        <v>437981</v>
      </c>
      <c r="AE21" s="49">
        <f t="shared" si="6"/>
        <v>43806.417199999996</v>
      </c>
      <c r="AF21" s="49">
        <f t="shared" si="9"/>
        <v>26711.230000000003</v>
      </c>
      <c r="AG21" s="49"/>
      <c r="AH21" s="45">
        <v>41159</v>
      </c>
      <c r="AI21" s="40"/>
      <c r="AJ21" s="40"/>
      <c r="AK21" s="43">
        <f t="shared" si="7"/>
        <v>367463.35279999999</v>
      </c>
      <c r="AL21" s="46">
        <v>7.0000000000000007E-2</v>
      </c>
      <c r="AM21" s="47">
        <v>0.1148</v>
      </c>
      <c r="AN21" s="48">
        <f t="shared" si="8"/>
        <v>381589</v>
      </c>
    </row>
    <row r="22" spans="1:40" x14ac:dyDescent="0.25">
      <c r="A22" s="40" t="s">
        <v>50</v>
      </c>
      <c r="B22" s="40" t="s">
        <v>77</v>
      </c>
      <c r="C22" s="41">
        <v>15</v>
      </c>
      <c r="D22" s="42" t="s">
        <v>67</v>
      </c>
      <c r="E22" s="40" t="s">
        <v>52</v>
      </c>
      <c r="F22" s="40" t="s">
        <v>45</v>
      </c>
      <c r="G22" s="41">
        <v>158503</v>
      </c>
      <c r="H22" s="41">
        <f t="shared" si="0"/>
        <v>158503</v>
      </c>
      <c r="I22" s="43">
        <f t="shared" si="1"/>
        <v>47550.9</v>
      </c>
      <c r="J22" s="41"/>
      <c r="K22" s="40"/>
      <c r="L22" s="41"/>
      <c r="M22" s="40"/>
      <c r="N22" s="40"/>
      <c r="O22" s="41"/>
      <c r="P22" s="41">
        <f t="shared" si="2"/>
        <v>63401.200000000004</v>
      </c>
      <c r="Q22" s="41"/>
      <c r="R22" s="40"/>
      <c r="S22" s="40"/>
      <c r="T22" s="40"/>
      <c r="U22" s="40"/>
      <c r="V22" s="40"/>
      <c r="W22" s="40">
        <v>184000</v>
      </c>
      <c r="X22" s="40"/>
      <c r="Y22" s="44">
        <v>24</v>
      </c>
      <c r="Z22" s="44">
        <v>6</v>
      </c>
      <c r="AA22" s="41">
        <f t="shared" si="3"/>
        <v>50053.57894736842</v>
      </c>
      <c r="AB22" s="41">
        <f t="shared" si="4"/>
        <v>15016.073684210527</v>
      </c>
      <c r="AC22" s="44" t="s">
        <v>46</v>
      </c>
      <c r="AD22" s="49">
        <f t="shared" si="5"/>
        <v>677027.75263157906</v>
      </c>
      <c r="AE22" s="49">
        <f t="shared" si="6"/>
        <v>41705.309360000007</v>
      </c>
      <c r="AF22" s="49">
        <f t="shared" si="9"/>
        <v>25518.983000000007</v>
      </c>
      <c r="AG22" s="49"/>
      <c r="AH22" s="45">
        <v>41176</v>
      </c>
      <c r="AI22" s="40"/>
      <c r="AJ22" s="40"/>
      <c r="AK22" s="43">
        <f t="shared" si="7"/>
        <v>609803.4602715791</v>
      </c>
      <c r="AL22" s="46">
        <v>7.0000000000000007E-2</v>
      </c>
      <c r="AM22" s="47">
        <v>0.1144</v>
      </c>
      <c r="AN22" s="48">
        <f t="shared" si="8"/>
        <v>364556.90000000008</v>
      </c>
    </row>
    <row r="23" spans="1:40" x14ac:dyDescent="0.25">
      <c r="A23" s="40" t="s">
        <v>63</v>
      </c>
      <c r="B23" s="40" t="s">
        <v>78</v>
      </c>
      <c r="C23" s="41">
        <v>11</v>
      </c>
      <c r="D23" s="42" t="s">
        <v>67</v>
      </c>
      <c r="E23" s="40" t="s">
        <v>65</v>
      </c>
      <c r="F23" s="40" t="s">
        <v>45</v>
      </c>
      <c r="G23" s="41">
        <v>187301</v>
      </c>
      <c r="H23" s="41">
        <f t="shared" si="0"/>
        <v>187301</v>
      </c>
      <c r="I23" s="43">
        <f t="shared" si="1"/>
        <v>56190.299999999996</v>
      </c>
      <c r="J23" s="41"/>
      <c r="K23" s="40">
        <v>19126</v>
      </c>
      <c r="L23" s="41"/>
      <c r="M23" s="40"/>
      <c r="N23" s="40"/>
      <c r="O23" s="41">
        <f>(G23+H23)*17%</f>
        <v>63682.340000000004</v>
      </c>
      <c r="P23" s="41">
        <f t="shared" si="2"/>
        <v>74920.400000000009</v>
      </c>
      <c r="Q23" s="41"/>
      <c r="R23" s="40"/>
      <c r="S23" s="40"/>
      <c r="T23" s="40"/>
      <c r="U23" s="40"/>
      <c r="V23" s="40"/>
      <c r="W23" s="40">
        <v>183000</v>
      </c>
      <c r="X23" s="40"/>
      <c r="Y23" s="44">
        <v>2</v>
      </c>
      <c r="Z23" s="44">
        <v>68</v>
      </c>
      <c r="AA23" s="41">
        <f t="shared" si="3"/>
        <v>4928.9736842105267</v>
      </c>
      <c r="AB23" s="41">
        <f t="shared" si="4"/>
        <v>201102.12631578947</v>
      </c>
      <c r="AC23" s="44" t="s">
        <v>46</v>
      </c>
      <c r="AD23" s="49">
        <f t="shared" si="5"/>
        <v>977552.14000000013</v>
      </c>
      <c r="AE23" s="49">
        <f t="shared" si="6"/>
        <v>59269.513855999998</v>
      </c>
      <c r="AF23" s="49">
        <f t="shared" si="9"/>
        <v>35952.044800000003</v>
      </c>
      <c r="AG23" s="49">
        <v>5406</v>
      </c>
      <c r="AH23" s="45">
        <v>37029</v>
      </c>
      <c r="AI23" s="40"/>
      <c r="AJ23" s="40"/>
      <c r="AK23" s="43">
        <f t="shared" si="7"/>
        <v>876924.58134400006</v>
      </c>
      <c r="AL23" s="46">
        <v>7.0000000000000007E-2</v>
      </c>
      <c r="AM23" s="47">
        <v>0.11539999999999999</v>
      </c>
      <c r="AN23" s="48">
        <f t="shared" si="8"/>
        <v>513600.64</v>
      </c>
    </row>
    <row r="24" spans="1:40" x14ac:dyDescent="0.25">
      <c r="A24" s="40" t="s">
        <v>50</v>
      </c>
      <c r="B24" s="40" t="s">
        <v>79</v>
      </c>
      <c r="C24" s="41">
        <v>15</v>
      </c>
      <c r="D24" s="42" t="s">
        <v>67</v>
      </c>
      <c r="E24" s="40" t="s">
        <v>52</v>
      </c>
      <c r="F24" s="40" t="s">
        <v>45</v>
      </c>
      <c r="G24" s="41">
        <v>158503</v>
      </c>
      <c r="H24" s="41">
        <f t="shared" si="0"/>
        <v>158503</v>
      </c>
      <c r="I24" s="43">
        <f t="shared" si="1"/>
        <v>47550.9</v>
      </c>
      <c r="J24" s="41"/>
      <c r="K24" s="40"/>
      <c r="L24" s="41"/>
      <c r="M24" s="40"/>
      <c r="N24" s="40"/>
      <c r="O24" s="41"/>
      <c r="P24" s="41">
        <f t="shared" si="2"/>
        <v>63401.200000000004</v>
      </c>
      <c r="Q24" s="41"/>
      <c r="R24" s="40"/>
      <c r="S24" s="40"/>
      <c r="T24" s="40"/>
      <c r="U24" s="40"/>
      <c r="V24" s="40"/>
      <c r="W24" s="40">
        <v>184000</v>
      </c>
      <c r="X24" s="40"/>
      <c r="Y24" s="44">
        <v>8</v>
      </c>
      <c r="Z24" s="44">
        <v>8</v>
      </c>
      <c r="AA24" s="41">
        <f t="shared" si="3"/>
        <v>16684.526315789473</v>
      </c>
      <c r="AB24" s="41">
        <f t="shared" si="4"/>
        <v>20021.431578947369</v>
      </c>
      <c r="AC24" s="44" t="s">
        <v>46</v>
      </c>
      <c r="AD24" s="49">
        <f t="shared" si="5"/>
        <v>648664.05789473688</v>
      </c>
      <c r="AE24" s="49">
        <f t="shared" si="6"/>
        <v>40611.638660000004</v>
      </c>
      <c r="AF24" s="49">
        <f t="shared" si="9"/>
        <v>25518.983000000004</v>
      </c>
      <c r="AG24" s="49"/>
      <c r="AH24" s="45">
        <v>41292</v>
      </c>
      <c r="AI24" s="40"/>
      <c r="AJ24" s="40"/>
      <c r="AK24" s="43">
        <f t="shared" si="7"/>
        <v>582533.43623473682</v>
      </c>
      <c r="AL24" s="46">
        <v>7.0000000000000007E-2</v>
      </c>
      <c r="AM24" s="47">
        <v>0.1114</v>
      </c>
      <c r="AN24" s="48">
        <f t="shared" si="8"/>
        <v>364556.9</v>
      </c>
    </row>
    <row r="25" spans="1:40" x14ac:dyDescent="0.25">
      <c r="A25" s="40" t="s">
        <v>53</v>
      </c>
      <c r="B25" s="40" t="s">
        <v>80</v>
      </c>
      <c r="C25" s="41">
        <v>15</v>
      </c>
      <c r="D25" s="42" t="s">
        <v>67</v>
      </c>
      <c r="E25" s="40" t="s">
        <v>81</v>
      </c>
      <c r="F25" s="40" t="s">
        <v>45</v>
      </c>
      <c r="G25" s="41">
        <v>262501</v>
      </c>
      <c r="H25" s="41">
        <f t="shared" si="0"/>
        <v>262501</v>
      </c>
      <c r="I25" s="43">
        <f t="shared" si="1"/>
        <v>78750.3</v>
      </c>
      <c r="J25" s="41"/>
      <c r="K25" s="40">
        <v>38223</v>
      </c>
      <c r="L25" s="41"/>
      <c r="M25" s="40"/>
      <c r="N25" s="40"/>
      <c r="O25" s="41"/>
      <c r="P25" s="41">
        <f t="shared" si="2"/>
        <v>105000.40000000001</v>
      </c>
      <c r="Q25" s="41"/>
      <c r="R25" s="40"/>
      <c r="S25" s="40"/>
      <c r="T25" s="40"/>
      <c r="U25" s="40"/>
      <c r="V25" s="40"/>
      <c r="W25" s="40">
        <v>660000</v>
      </c>
      <c r="X25" s="40"/>
      <c r="Y25" s="44">
        <v>4</v>
      </c>
      <c r="Z25" s="44">
        <v>1</v>
      </c>
      <c r="AA25" s="41">
        <v>20724</v>
      </c>
      <c r="AB25" s="41">
        <v>6217</v>
      </c>
      <c r="AC25" s="44" t="s">
        <v>46</v>
      </c>
      <c r="AD25" s="49">
        <f t="shared" si="5"/>
        <v>1433916.7000000002</v>
      </c>
      <c r="AE25" s="49">
        <f t="shared" si="6"/>
        <v>71516.048420000021</v>
      </c>
      <c r="AF25" s="49">
        <f t="shared" si="9"/>
        <v>44938.271000000015</v>
      </c>
      <c r="AG25" s="49">
        <v>25775</v>
      </c>
      <c r="AH25" s="45">
        <v>41316</v>
      </c>
      <c r="AI25" s="40"/>
      <c r="AJ25" s="40"/>
      <c r="AK25" s="43">
        <f t="shared" si="7"/>
        <v>1291687.3805800001</v>
      </c>
      <c r="AL25" s="46">
        <v>7.0000000000000007E-2</v>
      </c>
      <c r="AM25" s="47">
        <v>0.1114</v>
      </c>
      <c r="AN25" s="48">
        <f t="shared" si="8"/>
        <v>641975.30000000016</v>
      </c>
    </row>
    <row r="26" spans="1:40" x14ac:dyDescent="0.25">
      <c r="A26" s="40" t="s">
        <v>42</v>
      </c>
      <c r="B26" s="40" t="s">
        <v>82</v>
      </c>
      <c r="C26" s="41">
        <v>15</v>
      </c>
      <c r="D26" s="42" t="s">
        <v>67</v>
      </c>
      <c r="E26" s="40" t="s">
        <v>42</v>
      </c>
      <c r="F26" s="40" t="s">
        <v>45</v>
      </c>
      <c r="G26" s="41">
        <v>90988</v>
      </c>
      <c r="H26" s="41">
        <f t="shared" si="0"/>
        <v>90988</v>
      </c>
      <c r="I26" s="43">
        <f t="shared" si="1"/>
        <v>27296.399999999998</v>
      </c>
      <c r="J26" s="41"/>
      <c r="K26" s="40">
        <v>34401</v>
      </c>
      <c r="L26" s="41"/>
      <c r="M26" s="40"/>
      <c r="N26" s="40"/>
      <c r="O26" s="41"/>
      <c r="P26" s="41">
        <f t="shared" si="2"/>
        <v>36395.200000000004</v>
      </c>
      <c r="Q26" s="41"/>
      <c r="R26" s="40"/>
      <c r="S26" s="40"/>
      <c r="T26" s="40"/>
      <c r="U26" s="40"/>
      <c r="V26" s="40"/>
      <c r="W26" s="40"/>
      <c r="X26" s="40"/>
      <c r="Y26" s="44"/>
      <c r="Z26" s="44"/>
      <c r="AA26" s="41">
        <f>((($G26+$H26)/190)*1.25)*Y26</f>
        <v>0</v>
      </c>
      <c r="AB26" s="41">
        <f>((G26+H26)/190)*1.5*Z26</f>
        <v>0</v>
      </c>
      <c r="AC26" s="44" t="s">
        <v>46</v>
      </c>
      <c r="AD26" s="49">
        <f t="shared" si="5"/>
        <v>280068.59999999998</v>
      </c>
      <c r="AE26" s="49">
        <f t="shared" si="6"/>
        <v>27973.706319999998</v>
      </c>
      <c r="AF26" s="49">
        <f t="shared" si="9"/>
        <v>17057.137999999999</v>
      </c>
      <c r="AG26" s="49"/>
      <c r="AH26" s="45">
        <v>41318</v>
      </c>
      <c r="AI26" s="40"/>
      <c r="AJ26" s="40"/>
      <c r="AK26" s="43">
        <f t="shared" si="7"/>
        <v>235037.75567999997</v>
      </c>
      <c r="AL26" s="46">
        <v>7.0000000000000007E-2</v>
      </c>
      <c r="AM26" s="47">
        <v>0.1148</v>
      </c>
      <c r="AN26" s="48">
        <f t="shared" si="8"/>
        <v>243673.39999999997</v>
      </c>
    </row>
    <row r="27" spans="1:40" x14ac:dyDescent="0.25">
      <c r="C27" s="48"/>
      <c r="G27" s="48"/>
      <c r="H27" s="48"/>
      <c r="I27" s="52"/>
      <c r="J27" s="48"/>
      <c r="L27" s="48"/>
      <c r="O27" s="48"/>
      <c r="P27" s="48"/>
      <c r="Q27" s="48"/>
      <c r="AA27" s="48"/>
      <c r="AB27" s="48"/>
      <c r="AD27" s="52"/>
      <c r="AE27" s="52"/>
      <c r="AF27" s="52"/>
      <c r="AG27" s="52"/>
      <c r="AH27" s="53"/>
      <c r="AK27" s="52"/>
      <c r="AN27" s="52"/>
    </row>
    <row r="28" spans="1:40" x14ac:dyDescent="0.25">
      <c r="C28" s="48"/>
      <c r="G28" s="48"/>
      <c r="H28" s="48"/>
      <c r="I28" s="52"/>
      <c r="J28" s="48"/>
      <c r="L28" s="48"/>
      <c r="O28" s="48"/>
      <c r="P28" s="48"/>
      <c r="Q28" s="48"/>
      <c r="AA28" s="48"/>
      <c r="AB28" s="48"/>
      <c r="AD28" s="52"/>
      <c r="AE28" s="52"/>
      <c r="AF28" s="52"/>
      <c r="AG28" s="52"/>
      <c r="AH28" s="53"/>
      <c r="AK28" s="52"/>
    </row>
    <row r="29" spans="1:40" x14ac:dyDescent="0.25">
      <c r="C29" s="48"/>
      <c r="G29" s="48"/>
      <c r="H29" s="48"/>
      <c r="I29" s="52"/>
      <c r="P29" s="48"/>
      <c r="AA29" s="48"/>
      <c r="AB29" s="48"/>
      <c r="AD29" s="52"/>
      <c r="AE29" s="52"/>
      <c r="AF29" s="52"/>
      <c r="AG29" s="52"/>
      <c r="AH29" s="53"/>
      <c r="AK29" s="52"/>
    </row>
    <row r="30" spans="1:40" x14ac:dyDescent="0.25">
      <c r="C30" s="48"/>
      <c r="G30" s="48"/>
      <c r="H30" s="48"/>
      <c r="I30" s="52"/>
      <c r="P30" s="48"/>
      <c r="W30" s="48"/>
      <c r="AA30" s="48"/>
      <c r="AB30" s="48"/>
      <c r="AD30" s="52"/>
      <c r="AE30" s="52"/>
      <c r="AF30" s="52"/>
      <c r="AG30" s="52"/>
      <c r="AH30" s="53"/>
      <c r="AK30" s="52"/>
    </row>
    <row r="31" spans="1:40" x14ac:dyDescent="0.25">
      <c r="C31" s="48"/>
      <c r="G31" s="48"/>
      <c r="H31" s="48"/>
      <c r="I31" s="52"/>
      <c r="O31" s="54"/>
      <c r="P31" s="48"/>
      <c r="AA31" s="48"/>
      <c r="AB31" s="48"/>
      <c r="AD31" s="52"/>
      <c r="AE31" s="52"/>
      <c r="AF31" s="52"/>
      <c r="AG31" s="52"/>
      <c r="AH31" s="53"/>
      <c r="AK31" s="52"/>
    </row>
    <row r="32" spans="1:40" x14ac:dyDescent="0.25">
      <c r="C32" s="48"/>
      <c r="G32" s="48"/>
      <c r="H32" s="48"/>
      <c r="I32" s="52"/>
      <c r="P32" s="48"/>
      <c r="AA32" s="48"/>
      <c r="AB32" s="48"/>
      <c r="AD32" s="52"/>
      <c r="AE32" s="55"/>
      <c r="AF32" s="55"/>
      <c r="AG32" s="55"/>
      <c r="AH32" s="53"/>
      <c r="AK32" s="52"/>
    </row>
    <row r="33" spans="3:37" x14ac:dyDescent="0.25">
      <c r="C33" s="48"/>
      <c r="G33" s="48"/>
      <c r="H33" s="48"/>
      <c r="I33" s="52"/>
      <c r="P33" s="48"/>
      <c r="Y33" s="2"/>
      <c r="AA33" s="48"/>
      <c r="AB33" s="48"/>
      <c r="AD33" s="52"/>
      <c r="AE33" s="52"/>
      <c r="AF33" s="52"/>
      <c r="AG33" s="52"/>
      <c r="AH33" s="53"/>
      <c r="AK33" s="52"/>
    </row>
    <row r="34" spans="3:37" x14ac:dyDescent="0.25">
      <c r="C34" s="48"/>
      <c r="G34" s="48"/>
      <c r="H34" s="48"/>
      <c r="I34" s="52"/>
      <c r="P34" s="48"/>
      <c r="AA34" s="48"/>
      <c r="AB34" s="48"/>
      <c r="AD34" s="52"/>
      <c r="AE34" s="52"/>
      <c r="AF34" s="52"/>
      <c r="AG34" s="52"/>
      <c r="AH34" s="53"/>
      <c r="AK34" s="52"/>
    </row>
    <row r="35" spans="3:37" x14ac:dyDescent="0.25">
      <c r="C35" s="56"/>
    </row>
    <row r="36" spans="3:37" x14ac:dyDescent="0.25">
      <c r="C36" s="56"/>
      <c r="AG36" s="52"/>
    </row>
  </sheetData>
  <mergeCells count="27">
    <mergeCell ref="AI4:AI5"/>
    <mergeCell ref="AJ4:AJ5"/>
    <mergeCell ref="AK4:AK5"/>
    <mergeCell ref="W4:W5"/>
    <mergeCell ref="AC4:AC5"/>
    <mergeCell ref="AD4:AD5"/>
    <mergeCell ref="AE4:AF4"/>
    <mergeCell ref="AG4:AG5"/>
    <mergeCell ref="AH4:AH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2014-10-06T13:28:46Z</dcterms:created>
  <dcterms:modified xsi:type="dcterms:W3CDTF">2014-10-06T13:29:04Z</dcterms:modified>
</cp:coreProperties>
</file>